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reatheartsamericatexas-my.sharepoint.com/personal/amanda_andrade_greatheartstxschools_org/Documents/Documents/2025-2026 Calendars/"/>
    </mc:Choice>
  </mc:AlternateContent>
  <xr:revisionPtr revIDLastSave="2" documentId="13_ncr:1_{598F386E-6273-4899-A680-3BCE8382D156}" xr6:coauthVersionLast="47" xr6:coauthVersionMax="47" xr10:uidLastSave="{D8AFB123-D169-407B-A45E-61BD356E2CB3}"/>
  <bookViews>
    <workbookView xWindow="-57720" yWindow="-120" windowWidth="29040" windowHeight="15720" xr2:uid="{00000000-000D-0000-FFFF-FFFF00000000}"/>
  </bookViews>
  <sheets>
    <sheet name="NTX 25-26" sheetId="5" r:id="rId1"/>
  </sheets>
  <definedNames>
    <definedName name="_xlnm.Print_Area" localSheetId="0">'NTX 25-26'!$B$2:$V$92</definedName>
    <definedName name="startday" localSheetId="0">'NTX 25-26'!$Y$16</definedName>
    <definedName name="startday">#REF!</definedName>
    <definedName name="valuevx">42.314159</definedName>
    <definedName name="vertex42_copyright" hidden="1">"© 2013-2021 Vertex42 LLC"</definedName>
    <definedName name="vertex42_id" hidden="1">"school-event-calendar.xlsx"</definedName>
    <definedName name="vertex42_title" hidden="1">"School Event Calendar Template"</definedName>
    <definedName name="year" localSheetId="0">'NTX 25-26'!$Y$12</definedName>
    <definedName name="yea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2" i="5" l="1"/>
  <c r="R52" i="5"/>
  <c r="Q52" i="5"/>
  <c r="P52" i="5"/>
  <c r="O52" i="5"/>
  <c r="N52" i="5"/>
  <c r="M52" i="5"/>
  <c r="H52" i="5"/>
  <c r="G52" i="5"/>
  <c r="F52" i="5"/>
  <c r="E52" i="5"/>
  <c r="D52" i="5"/>
  <c r="C52" i="5"/>
  <c r="B52" i="5"/>
  <c r="M51" i="5"/>
  <c r="M53" i="5" s="1"/>
  <c r="N53" i="5" s="1"/>
  <c r="O53" i="5" s="1"/>
  <c r="P53" i="5" s="1"/>
  <c r="Q53" i="5" s="1"/>
  <c r="R53" i="5" s="1"/>
  <c r="S53" i="5" s="1"/>
  <c r="M54" i="5" s="1"/>
  <c r="N54" i="5" s="1"/>
  <c r="O54" i="5" s="1"/>
  <c r="P54" i="5" s="1"/>
  <c r="Q54" i="5" s="1"/>
  <c r="R54" i="5" s="1"/>
  <c r="S54" i="5" s="1"/>
  <c r="M55" i="5" s="1"/>
  <c r="N55" i="5" s="1"/>
  <c r="O55" i="5" s="1"/>
  <c r="P55" i="5" s="1"/>
  <c r="Q55" i="5" s="1"/>
  <c r="R55" i="5" s="1"/>
  <c r="S55" i="5" s="1"/>
  <c r="M56" i="5" s="1"/>
  <c r="N56" i="5" s="1"/>
  <c r="O56" i="5" s="1"/>
  <c r="P56" i="5" s="1"/>
  <c r="Q56" i="5" s="1"/>
  <c r="R56" i="5" s="1"/>
  <c r="S56" i="5" s="1"/>
  <c r="M57" i="5" s="1"/>
  <c r="N57" i="5" s="1"/>
  <c r="O57" i="5" s="1"/>
  <c r="P57" i="5" s="1"/>
  <c r="Q57" i="5" s="1"/>
  <c r="R57" i="5" s="1"/>
  <c r="S57" i="5" s="1"/>
  <c r="M58" i="5" s="1"/>
  <c r="N58" i="5" s="1"/>
  <c r="O58" i="5" s="1"/>
  <c r="P58" i="5" s="1"/>
  <c r="Q58" i="5" s="1"/>
  <c r="R58" i="5" s="1"/>
  <c r="S58" i="5" s="1"/>
  <c r="B51" i="5"/>
  <c r="B53" i="5" s="1"/>
  <c r="C53" i="5" s="1"/>
  <c r="D53" i="5" s="1"/>
  <c r="E53" i="5" s="1"/>
  <c r="F53" i="5" s="1"/>
  <c r="G53" i="5" s="1"/>
  <c r="H53" i="5" s="1"/>
  <c r="B54" i="5" s="1"/>
  <c r="C54" i="5" s="1"/>
  <c r="D54" i="5" s="1"/>
  <c r="E54" i="5" s="1"/>
  <c r="F54" i="5" s="1"/>
  <c r="G54" i="5" s="1"/>
  <c r="H54" i="5" s="1"/>
  <c r="B55" i="5" s="1"/>
  <c r="C55" i="5" s="1"/>
  <c r="D55" i="5" s="1"/>
  <c r="E55" i="5" s="1"/>
  <c r="F55" i="5" s="1"/>
  <c r="G55" i="5" s="1"/>
  <c r="H55" i="5" s="1"/>
  <c r="B56" i="5" s="1"/>
  <c r="C56" i="5" s="1"/>
  <c r="D56" i="5" s="1"/>
  <c r="E56" i="5" s="1"/>
  <c r="F56" i="5" s="1"/>
  <c r="G56" i="5" s="1"/>
  <c r="H56" i="5" s="1"/>
  <c r="B57" i="5" s="1"/>
  <c r="C57" i="5" s="1"/>
  <c r="D57" i="5" s="1"/>
  <c r="E57" i="5" s="1"/>
  <c r="F57" i="5" s="1"/>
  <c r="G57" i="5" s="1"/>
  <c r="H57" i="5" s="1"/>
  <c r="B58" i="5" s="1"/>
  <c r="C58" i="5" s="1"/>
  <c r="D58" i="5" s="1"/>
  <c r="E58" i="5" s="1"/>
  <c r="F58" i="5" s="1"/>
  <c r="G58" i="5" s="1"/>
  <c r="H58" i="5" s="1"/>
  <c r="S43" i="5"/>
  <c r="R43" i="5"/>
  <c r="Q43" i="5"/>
  <c r="P43" i="5"/>
  <c r="O43" i="5"/>
  <c r="N43" i="5"/>
  <c r="M43" i="5"/>
  <c r="H43" i="5"/>
  <c r="G43" i="5"/>
  <c r="F43" i="5"/>
  <c r="E43" i="5"/>
  <c r="D43" i="5"/>
  <c r="C43" i="5"/>
  <c r="B43" i="5"/>
  <c r="M42" i="5"/>
  <c r="M44" i="5" s="1"/>
  <c r="N44" i="5" s="1"/>
  <c r="O44" i="5" s="1"/>
  <c r="P44" i="5" s="1"/>
  <c r="Q44" i="5" s="1"/>
  <c r="R44" i="5" s="1"/>
  <c r="S44" i="5" s="1"/>
  <c r="M45" i="5" s="1"/>
  <c r="N45" i="5" s="1"/>
  <c r="O45" i="5" s="1"/>
  <c r="P45" i="5" s="1"/>
  <c r="Q45" i="5" s="1"/>
  <c r="R45" i="5" s="1"/>
  <c r="S45" i="5" s="1"/>
  <c r="M46" i="5" s="1"/>
  <c r="N46" i="5" s="1"/>
  <c r="O46" i="5" s="1"/>
  <c r="P46" i="5" s="1"/>
  <c r="Q46" i="5" s="1"/>
  <c r="R46" i="5" s="1"/>
  <c r="S46" i="5" s="1"/>
  <c r="M47" i="5" s="1"/>
  <c r="N47" i="5" s="1"/>
  <c r="O47" i="5" s="1"/>
  <c r="P47" i="5" s="1"/>
  <c r="Q47" i="5" s="1"/>
  <c r="R47" i="5" s="1"/>
  <c r="S47" i="5" s="1"/>
  <c r="M48" i="5" s="1"/>
  <c r="N48" i="5" s="1"/>
  <c r="O48" i="5" s="1"/>
  <c r="P48" i="5" s="1"/>
  <c r="Q48" i="5" s="1"/>
  <c r="R48" i="5" s="1"/>
  <c r="S48" i="5" s="1"/>
  <c r="M49" i="5" s="1"/>
  <c r="N49" i="5" s="1"/>
  <c r="O49" i="5" s="1"/>
  <c r="P49" i="5" s="1"/>
  <c r="Q49" i="5" s="1"/>
  <c r="R49" i="5" s="1"/>
  <c r="S49" i="5" s="1"/>
  <c r="B42" i="5"/>
  <c r="B44" i="5" s="1"/>
  <c r="C44" i="5" s="1"/>
  <c r="D44" i="5" s="1"/>
  <c r="E44" i="5" s="1"/>
  <c r="F44" i="5" s="1"/>
  <c r="G44" i="5" s="1"/>
  <c r="H44" i="5" s="1"/>
  <c r="B45" i="5" s="1"/>
  <c r="C45" i="5" s="1"/>
  <c r="D45" i="5" s="1"/>
  <c r="E45" i="5" s="1"/>
  <c r="F45" i="5" s="1"/>
  <c r="G45" i="5" s="1"/>
  <c r="H45" i="5" s="1"/>
  <c r="B46" i="5" s="1"/>
  <c r="C46" i="5" s="1"/>
  <c r="D46" i="5" s="1"/>
  <c r="E46" i="5" s="1"/>
  <c r="F46" i="5" s="1"/>
  <c r="G46" i="5" s="1"/>
  <c r="H46" i="5" s="1"/>
  <c r="B47" i="5" s="1"/>
  <c r="C47" i="5" s="1"/>
  <c r="D47" i="5" s="1"/>
  <c r="E47" i="5" s="1"/>
  <c r="F47" i="5" s="1"/>
  <c r="G47" i="5" s="1"/>
  <c r="H47" i="5" s="1"/>
  <c r="B48" i="5" s="1"/>
  <c r="C48" i="5" s="1"/>
  <c r="D48" i="5" s="1"/>
  <c r="E48" i="5" s="1"/>
  <c r="F48" i="5" s="1"/>
  <c r="G48" i="5" s="1"/>
  <c r="H48" i="5" s="1"/>
  <c r="B49" i="5" s="1"/>
  <c r="C49" i="5" s="1"/>
  <c r="D49" i="5" s="1"/>
  <c r="E49" i="5" s="1"/>
  <c r="F49" i="5" s="1"/>
  <c r="G49" i="5" s="1"/>
  <c r="H49" i="5" s="1"/>
  <c r="S34" i="5"/>
  <c r="R34" i="5"/>
  <c r="Q34" i="5"/>
  <c r="P34" i="5"/>
  <c r="O34" i="5"/>
  <c r="N34" i="5"/>
  <c r="M34" i="5"/>
  <c r="H34" i="5"/>
  <c r="G34" i="5"/>
  <c r="F34" i="5"/>
  <c r="E34" i="5"/>
  <c r="D34" i="5"/>
  <c r="C34" i="5"/>
  <c r="B34" i="5"/>
  <c r="M33" i="5"/>
  <c r="M35" i="5" s="1"/>
  <c r="N35" i="5" s="1"/>
  <c r="O35" i="5" s="1"/>
  <c r="P35" i="5" s="1"/>
  <c r="Q35" i="5" s="1"/>
  <c r="R35" i="5" s="1"/>
  <c r="S35" i="5" s="1"/>
  <c r="M36" i="5" s="1"/>
  <c r="N36" i="5" s="1"/>
  <c r="O36" i="5" s="1"/>
  <c r="P36" i="5" s="1"/>
  <c r="Q36" i="5" s="1"/>
  <c r="R36" i="5" s="1"/>
  <c r="S36" i="5" s="1"/>
  <c r="M37" i="5" s="1"/>
  <c r="N37" i="5" s="1"/>
  <c r="O37" i="5" s="1"/>
  <c r="P37" i="5" s="1"/>
  <c r="Q37" i="5" s="1"/>
  <c r="R37" i="5" s="1"/>
  <c r="S37" i="5" s="1"/>
  <c r="M38" i="5" s="1"/>
  <c r="N38" i="5" s="1"/>
  <c r="O38" i="5" s="1"/>
  <c r="P38" i="5" s="1"/>
  <c r="Q38" i="5" s="1"/>
  <c r="R38" i="5" s="1"/>
  <c r="S38" i="5" s="1"/>
  <c r="M39" i="5" s="1"/>
  <c r="N39" i="5" s="1"/>
  <c r="O39" i="5" s="1"/>
  <c r="P39" i="5" s="1"/>
  <c r="Q39" i="5" s="1"/>
  <c r="R39" i="5" s="1"/>
  <c r="S39" i="5" s="1"/>
  <c r="M40" i="5" s="1"/>
  <c r="N40" i="5" s="1"/>
  <c r="O40" i="5" s="1"/>
  <c r="P40" i="5" s="1"/>
  <c r="Q40" i="5" s="1"/>
  <c r="R40" i="5" s="1"/>
  <c r="S40" i="5" s="1"/>
  <c r="B33" i="5"/>
  <c r="B35" i="5" s="1"/>
  <c r="C35" i="5" s="1"/>
  <c r="D35" i="5" s="1"/>
  <c r="E35" i="5" s="1"/>
  <c r="F35" i="5" s="1"/>
  <c r="G35" i="5" s="1"/>
  <c r="H35" i="5" s="1"/>
  <c r="B36" i="5" s="1"/>
  <c r="C36" i="5" s="1"/>
  <c r="D36" i="5" s="1"/>
  <c r="E36" i="5" s="1"/>
  <c r="F36" i="5" s="1"/>
  <c r="G36" i="5" s="1"/>
  <c r="H36" i="5" s="1"/>
  <c r="B37" i="5" s="1"/>
  <c r="C37" i="5" s="1"/>
  <c r="D37" i="5" s="1"/>
  <c r="E37" i="5" s="1"/>
  <c r="F37" i="5" s="1"/>
  <c r="G37" i="5" s="1"/>
  <c r="H37" i="5" s="1"/>
  <c r="B38" i="5" s="1"/>
  <c r="C38" i="5" s="1"/>
  <c r="D38" i="5" s="1"/>
  <c r="E38" i="5" s="1"/>
  <c r="F38" i="5" s="1"/>
  <c r="G38" i="5" s="1"/>
  <c r="H38" i="5" s="1"/>
  <c r="B39" i="5" s="1"/>
  <c r="C39" i="5" s="1"/>
  <c r="D39" i="5" s="1"/>
  <c r="E39" i="5" s="1"/>
  <c r="F39" i="5" s="1"/>
  <c r="G39" i="5" s="1"/>
  <c r="H39" i="5" s="1"/>
  <c r="B40" i="5" s="1"/>
  <c r="C40" i="5" s="1"/>
  <c r="D40" i="5" s="1"/>
  <c r="E40" i="5" s="1"/>
  <c r="F40" i="5" s="1"/>
  <c r="G40" i="5" s="1"/>
  <c r="H40" i="5" s="1"/>
  <c r="S25" i="5"/>
  <c r="R25" i="5"/>
  <c r="Q25" i="5"/>
  <c r="P25" i="5"/>
  <c r="O25" i="5"/>
  <c r="N25" i="5"/>
  <c r="M25" i="5"/>
  <c r="J25" i="5"/>
  <c r="H25" i="5"/>
  <c r="G25" i="5"/>
  <c r="F25" i="5"/>
  <c r="E25" i="5"/>
  <c r="D25" i="5"/>
  <c r="C25" i="5"/>
  <c r="B25" i="5"/>
  <c r="M24" i="5"/>
  <c r="M26" i="5" s="1"/>
  <c r="N26" i="5" s="1"/>
  <c r="O26" i="5" s="1"/>
  <c r="P26" i="5" s="1"/>
  <c r="Q26" i="5" s="1"/>
  <c r="R26" i="5" s="1"/>
  <c r="S26" i="5" s="1"/>
  <c r="M27" i="5" s="1"/>
  <c r="N27" i="5" s="1"/>
  <c r="O27" i="5" s="1"/>
  <c r="P27" i="5" s="1"/>
  <c r="Q27" i="5" s="1"/>
  <c r="R27" i="5" s="1"/>
  <c r="S27" i="5" s="1"/>
  <c r="M28" i="5" s="1"/>
  <c r="N28" i="5" s="1"/>
  <c r="O28" i="5" s="1"/>
  <c r="P28" i="5" s="1"/>
  <c r="Q28" i="5" s="1"/>
  <c r="R28" i="5" s="1"/>
  <c r="S28" i="5" s="1"/>
  <c r="M29" i="5" s="1"/>
  <c r="N29" i="5" s="1"/>
  <c r="O29" i="5" s="1"/>
  <c r="P29" i="5" s="1"/>
  <c r="Q29" i="5" s="1"/>
  <c r="R29" i="5" s="1"/>
  <c r="S29" i="5" s="1"/>
  <c r="M30" i="5" s="1"/>
  <c r="N30" i="5" s="1"/>
  <c r="O30" i="5" s="1"/>
  <c r="P30" i="5" s="1"/>
  <c r="Q30" i="5" s="1"/>
  <c r="R30" i="5" s="1"/>
  <c r="S30" i="5" s="1"/>
  <c r="M31" i="5" s="1"/>
  <c r="N31" i="5" s="1"/>
  <c r="O31" i="5" s="1"/>
  <c r="P31" i="5" s="1"/>
  <c r="Q31" i="5" s="1"/>
  <c r="R31" i="5" s="1"/>
  <c r="S31" i="5" s="1"/>
  <c r="B24" i="5"/>
  <c r="B26" i="5" s="1"/>
  <c r="C26" i="5" s="1"/>
  <c r="D26" i="5" s="1"/>
  <c r="E26" i="5" s="1"/>
  <c r="F26" i="5" s="1"/>
  <c r="G26" i="5" s="1"/>
  <c r="H26" i="5" s="1"/>
  <c r="B27" i="5" s="1"/>
  <c r="C27" i="5" s="1"/>
  <c r="D27" i="5" s="1"/>
  <c r="E27" i="5" s="1"/>
  <c r="F27" i="5" s="1"/>
  <c r="G27" i="5" s="1"/>
  <c r="H27" i="5" s="1"/>
  <c r="B28" i="5" s="1"/>
  <c r="C28" i="5" s="1"/>
  <c r="D28" i="5" s="1"/>
  <c r="E28" i="5" s="1"/>
  <c r="F28" i="5" s="1"/>
  <c r="G28" i="5" s="1"/>
  <c r="H28" i="5" s="1"/>
  <c r="B29" i="5" s="1"/>
  <c r="C29" i="5" s="1"/>
  <c r="D29" i="5" s="1"/>
  <c r="E29" i="5" s="1"/>
  <c r="F29" i="5" s="1"/>
  <c r="G29" i="5" s="1"/>
  <c r="H29" i="5" s="1"/>
  <c r="B30" i="5" s="1"/>
  <c r="C30" i="5" s="1"/>
  <c r="D30" i="5" s="1"/>
  <c r="E30" i="5" s="1"/>
  <c r="F30" i="5" s="1"/>
  <c r="G30" i="5" s="1"/>
  <c r="H30" i="5" s="1"/>
  <c r="B31" i="5" s="1"/>
  <c r="C31" i="5" s="1"/>
  <c r="D31" i="5" s="1"/>
  <c r="E31" i="5" s="1"/>
  <c r="F31" i="5" s="1"/>
  <c r="G31" i="5" s="1"/>
  <c r="H31" i="5" s="1"/>
  <c r="S16" i="5"/>
  <c r="R16" i="5"/>
  <c r="Q16" i="5"/>
  <c r="P16" i="5"/>
  <c r="O16" i="5"/>
  <c r="N16" i="5"/>
  <c r="M16" i="5"/>
  <c r="H16" i="5"/>
  <c r="G16" i="5"/>
  <c r="F16" i="5"/>
  <c r="E16" i="5"/>
  <c r="D16" i="5"/>
  <c r="C16" i="5"/>
  <c r="B16" i="5"/>
  <c r="M15" i="5"/>
  <c r="M17" i="5" s="1"/>
  <c r="N17" i="5" s="1"/>
  <c r="O17" i="5" s="1"/>
  <c r="P17" i="5" s="1"/>
  <c r="Q17" i="5" s="1"/>
  <c r="R17" i="5" s="1"/>
  <c r="S17" i="5" s="1"/>
  <c r="M18" i="5" s="1"/>
  <c r="N18" i="5" s="1"/>
  <c r="O18" i="5" s="1"/>
  <c r="P18" i="5" s="1"/>
  <c r="Q18" i="5" s="1"/>
  <c r="R18" i="5" s="1"/>
  <c r="S18" i="5" s="1"/>
  <c r="M19" i="5" s="1"/>
  <c r="N19" i="5" s="1"/>
  <c r="O19" i="5" s="1"/>
  <c r="P19" i="5" s="1"/>
  <c r="Q19" i="5" s="1"/>
  <c r="R19" i="5" s="1"/>
  <c r="S19" i="5" s="1"/>
  <c r="M20" i="5" s="1"/>
  <c r="N20" i="5" s="1"/>
  <c r="O20" i="5" s="1"/>
  <c r="P20" i="5" s="1"/>
  <c r="Q20" i="5" s="1"/>
  <c r="R20" i="5" s="1"/>
  <c r="S20" i="5" s="1"/>
  <c r="M21" i="5" s="1"/>
  <c r="N21" i="5" s="1"/>
  <c r="O21" i="5" s="1"/>
  <c r="P21" i="5" s="1"/>
  <c r="Q21" i="5" s="1"/>
  <c r="R21" i="5" s="1"/>
  <c r="S21" i="5" s="1"/>
  <c r="M22" i="5" s="1"/>
  <c r="N22" i="5" s="1"/>
  <c r="O22" i="5" s="1"/>
  <c r="P22" i="5" s="1"/>
  <c r="Q22" i="5" s="1"/>
  <c r="R22" i="5" s="1"/>
  <c r="S22" i="5" s="1"/>
  <c r="B15" i="5"/>
  <c r="B17" i="5" s="1"/>
  <c r="C17" i="5" s="1"/>
  <c r="D17" i="5" s="1"/>
  <c r="E17" i="5" s="1"/>
  <c r="F17" i="5" s="1"/>
  <c r="G17" i="5" s="1"/>
  <c r="H17" i="5" s="1"/>
  <c r="B18" i="5" s="1"/>
  <c r="C18" i="5" s="1"/>
  <c r="D18" i="5" s="1"/>
  <c r="E18" i="5" s="1"/>
  <c r="F18" i="5" s="1"/>
  <c r="G18" i="5" s="1"/>
  <c r="H18" i="5" s="1"/>
  <c r="B19" i="5" s="1"/>
  <c r="C19" i="5" s="1"/>
  <c r="D19" i="5" s="1"/>
  <c r="E19" i="5" s="1"/>
  <c r="F19" i="5" s="1"/>
  <c r="G19" i="5" s="1"/>
  <c r="H19" i="5" s="1"/>
  <c r="B20" i="5" s="1"/>
  <c r="C20" i="5" s="1"/>
  <c r="D20" i="5" s="1"/>
  <c r="E20" i="5" s="1"/>
  <c r="F20" i="5" s="1"/>
  <c r="G20" i="5" s="1"/>
  <c r="H20" i="5" s="1"/>
  <c r="B21" i="5" s="1"/>
  <c r="C21" i="5" s="1"/>
  <c r="D21" i="5" s="1"/>
  <c r="E21" i="5" s="1"/>
  <c r="F21" i="5" s="1"/>
  <c r="G21" i="5" s="1"/>
  <c r="H21" i="5" s="1"/>
  <c r="B22" i="5" s="1"/>
  <c r="C22" i="5" s="1"/>
  <c r="D22" i="5" s="1"/>
  <c r="E22" i="5" s="1"/>
  <c r="F22" i="5" s="1"/>
  <c r="G22" i="5" s="1"/>
  <c r="H22" i="5" s="1"/>
  <c r="S7" i="5"/>
  <c r="R7" i="5"/>
  <c r="Q7" i="5"/>
  <c r="P7" i="5"/>
  <c r="O7" i="5"/>
  <c r="N7" i="5"/>
  <c r="M7" i="5"/>
  <c r="H7" i="5"/>
  <c r="G7" i="5"/>
  <c r="F7" i="5"/>
  <c r="E7" i="5"/>
  <c r="D7" i="5"/>
  <c r="C7" i="5"/>
  <c r="B7" i="5"/>
  <c r="Y6" i="5"/>
  <c r="M6" i="5"/>
  <c r="M8" i="5" s="1"/>
  <c r="N8" i="5" s="1"/>
  <c r="O8" i="5" s="1"/>
  <c r="P8" i="5" s="1"/>
  <c r="Q8" i="5" s="1"/>
  <c r="R8" i="5" s="1"/>
  <c r="S8" i="5" s="1"/>
  <c r="M9" i="5" s="1"/>
  <c r="N9" i="5" s="1"/>
  <c r="O9" i="5" s="1"/>
  <c r="P9" i="5" s="1"/>
  <c r="Q9" i="5" s="1"/>
  <c r="R9" i="5" s="1"/>
  <c r="S9" i="5" s="1"/>
  <c r="M10" i="5" s="1"/>
  <c r="N10" i="5" s="1"/>
  <c r="O10" i="5" s="1"/>
  <c r="P10" i="5" s="1"/>
  <c r="Q10" i="5" s="1"/>
  <c r="R10" i="5" s="1"/>
  <c r="S10" i="5" s="1"/>
  <c r="M11" i="5" s="1"/>
  <c r="N11" i="5" s="1"/>
  <c r="O11" i="5" s="1"/>
  <c r="P11" i="5" s="1"/>
  <c r="Q11" i="5" s="1"/>
  <c r="R11" i="5" s="1"/>
  <c r="S11" i="5" s="1"/>
  <c r="M12" i="5" s="1"/>
  <c r="N12" i="5" s="1"/>
  <c r="O12" i="5" s="1"/>
  <c r="P12" i="5" s="1"/>
  <c r="Q12" i="5" s="1"/>
  <c r="R12" i="5" s="1"/>
  <c r="S12" i="5" s="1"/>
  <c r="M13" i="5" s="1"/>
  <c r="N13" i="5" s="1"/>
  <c r="O13" i="5" s="1"/>
  <c r="P13" i="5" s="1"/>
  <c r="Q13" i="5" s="1"/>
  <c r="R13" i="5" s="1"/>
  <c r="S13" i="5" s="1"/>
  <c r="B6" i="5"/>
  <c r="B8" i="5" s="1"/>
  <c r="C8" i="5" s="1"/>
  <c r="D8" i="5" s="1"/>
  <c r="E8" i="5" s="1"/>
  <c r="F8" i="5" s="1"/>
  <c r="G8" i="5" s="1"/>
  <c r="H8" i="5" s="1"/>
  <c r="B9" i="5" s="1"/>
  <c r="C9" i="5" s="1"/>
  <c r="D9" i="5" s="1"/>
  <c r="E9" i="5" s="1"/>
  <c r="F9" i="5" s="1"/>
  <c r="G9" i="5" s="1"/>
  <c r="H9" i="5" s="1"/>
  <c r="B10" i="5" s="1"/>
  <c r="C10" i="5" s="1"/>
  <c r="D10" i="5" s="1"/>
  <c r="E10" i="5" s="1"/>
  <c r="F10" i="5" s="1"/>
  <c r="G10" i="5" s="1"/>
  <c r="H10" i="5" s="1"/>
  <c r="B11" i="5" s="1"/>
  <c r="C11" i="5" s="1"/>
  <c r="D11" i="5" s="1"/>
  <c r="E11" i="5" s="1"/>
  <c r="F11" i="5" s="1"/>
  <c r="G11" i="5" s="1"/>
  <c r="H11" i="5" s="1"/>
  <c r="B12" i="5" s="1"/>
  <c r="C12" i="5" s="1"/>
  <c r="D12" i="5" s="1"/>
  <c r="E12" i="5" s="1"/>
  <c r="F12" i="5" s="1"/>
  <c r="G12" i="5" s="1"/>
  <c r="H12" i="5" s="1"/>
  <c r="B13" i="5" s="1"/>
  <c r="C13" i="5" s="1"/>
  <c r="D13" i="5" s="1"/>
  <c r="E13" i="5" s="1"/>
  <c r="F13" i="5" s="1"/>
  <c r="G13" i="5" s="1"/>
  <c r="H13" i="5" s="1"/>
  <c r="U9" i="5" l="1"/>
</calcChain>
</file>

<file path=xl/sharedStrings.xml><?xml version="1.0" encoding="utf-8"?>
<sst xmlns="http://schemas.openxmlformats.org/spreadsheetml/2006/main" count="48" uniqueCount="44">
  <si>
    <t>2025-2026 Academic Calendar</t>
  </si>
  <si>
    <t>15-31</t>
  </si>
  <si>
    <t>Professional Development</t>
  </si>
  <si>
    <t>Winter Break</t>
  </si>
  <si>
    <t>© 2013-2021 Vertex42 LLC</t>
  </si>
  <si>
    <t>Martin Luther King, Jr. Day</t>
  </si>
  <si>
    <t>INSTRUCTIONS: Change the year in the cell below.</t>
  </si>
  <si>
    <t>YEAR</t>
  </si>
  <si>
    <t>START DAY (1=Sun, 2=Mon)</t>
  </si>
  <si>
    <t>1 to 11</t>
  </si>
  <si>
    <t>First Day of School</t>
  </si>
  <si>
    <t>Publishing your calendar. If you want to publish a school calendar, you must ensure that it includes the following note and URL in the footer: Calendar Templates by Vertex42.com - https://www.vertex42.com/calendars/</t>
  </si>
  <si>
    <t>Labor Day</t>
  </si>
  <si>
    <t>16-20</t>
  </si>
  <si>
    <t>Spring Break</t>
  </si>
  <si>
    <t>1,2</t>
  </si>
  <si>
    <t>Good Friday</t>
  </si>
  <si>
    <t>13-17</t>
  </si>
  <si>
    <t>Fall Break/Parent Teacher Conferences</t>
  </si>
  <si>
    <t>Easter Monday/Bad Weather Make Up Day</t>
  </si>
  <si>
    <t>24-28</t>
  </si>
  <si>
    <t>Thanksgiving Break</t>
  </si>
  <si>
    <t>22-31</t>
  </si>
  <si>
    <t>Calendar Key</t>
  </si>
  <si>
    <t>Important Dates</t>
  </si>
  <si>
    <t>First and Last Day of School</t>
  </si>
  <si>
    <t>Early Release Days</t>
  </si>
  <si>
    <t>STAAR Testing</t>
  </si>
  <si>
    <t>Holidays</t>
  </si>
  <si>
    <t>Last Day of School</t>
  </si>
  <si>
    <t>Student Holidays/Professional Development</t>
  </si>
  <si>
    <t>Grading Period Start/End</t>
  </si>
  <si>
    <t>Bad Weather Make Up Day</t>
  </si>
  <si>
    <r>
      <t>Converting the calendar to a PDF</t>
    </r>
    <r>
      <rPr>
        <sz val="12"/>
        <color theme="3" tint="-0.249977111117893"/>
        <rFont val="Arial"/>
        <family val="2"/>
      </rPr>
      <t>. To publish a school calendar on your website, you should first convert it to a PDF. The best way to do that is to print to a PDF driver, or in Excel 2010/2013 you can go to Save As and select PDF.</t>
    </r>
  </si>
  <si>
    <r>
      <t>Changing the color scheme</t>
    </r>
    <r>
      <rPr>
        <sz val="12"/>
        <color theme="3" tint="-0.249977111117893"/>
        <rFont val="Arial"/>
        <family val="2"/>
      </rPr>
      <t>. You can change the color scheme by going to Page Layout &gt; Themes &gt; Colors.</t>
    </r>
  </si>
  <si>
    <r>
      <t>Background colors</t>
    </r>
    <r>
      <rPr>
        <sz val="8"/>
        <color theme="3" tint="-0.249977111117893"/>
        <rFont val="Arial"/>
        <family val="2"/>
      </rPr>
      <t>. The background color for the weekends and blank days are controlled using conditional formatting. To edit, select the cell(s) and go to Format &gt; Conditional Formatting.</t>
    </r>
  </si>
  <si>
    <t>Last Day of School (Half Day)</t>
  </si>
  <si>
    <r>
      <t>View the Print Area</t>
    </r>
    <r>
      <rPr>
        <sz val="8"/>
        <color theme="3" tint="-0.249977111117893"/>
        <rFont val="Arial"/>
        <family val="2"/>
      </rPr>
      <t>. To view the current print area, first view the Print Preview (Ctrl+P) then return to the Home tab. Or, go to View &gt; Page Break Preview. The print area will become highlighted with a dashed line. To choose a new print area, select the cells you want to include and go to Page Layout &gt; Print Area &gt; Set Print Area.</t>
    </r>
  </si>
  <si>
    <t>5,6</t>
  </si>
  <si>
    <t>Teacher Work Days</t>
  </si>
  <si>
    <t>16-17</t>
  </si>
  <si>
    <t>President's Day Holiday</t>
  </si>
  <si>
    <t>12500 San Pedro, Suite 500, San Antonio TX  78216     210-888-9475      www.greatheartstxschools.org</t>
  </si>
  <si>
    <t>Great Hearts North Texas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</si>
</sst>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m\ yyyy"/>
    <numFmt numFmtId="166" formatCode="[$-409]d\-mmm;@"/>
  </numFmts>
  <fonts count="28" x14ac:knownFonts="1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Century Gothic"/>
      <family val="2"/>
    </font>
    <font>
      <b/>
      <sz val="8"/>
      <color theme="3" tint="-0.249977111117893"/>
      <name val="Arial"/>
      <family val="2"/>
    </font>
    <font>
      <sz val="8"/>
      <color theme="3" tint="-0.249977111117893"/>
      <name val="Arial"/>
      <family val="2"/>
    </font>
    <font>
      <u/>
      <sz val="10"/>
      <color indexed="12"/>
      <name val="Arial"/>
      <family val="2"/>
    </font>
    <font>
      <sz val="9"/>
      <color theme="1" tint="0.499984740745262"/>
      <name val="Arial"/>
      <family val="2"/>
    </font>
    <font>
      <b/>
      <sz val="9"/>
      <color theme="3" tint="-0.249977111117893"/>
      <name val="Arial"/>
      <family val="2"/>
    </font>
    <font>
      <sz val="12"/>
      <name val="Arial"/>
      <family val="2"/>
    </font>
    <font>
      <sz val="12"/>
      <color theme="3" tint="-0.249977111117893"/>
      <name val="Arial"/>
      <family val="2"/>
    </font>
    <font>
      <b/>
      <sz val="12"/>
      <color theme="3" tint="-0.249977111117893"/>
      <name val="Arial"/>
      <family val="2"/>
    </font>
    <font>
      <sz val="12"/>
      <name val="Wingdings"/>
      <charset val="2"/>
    </font>
    <font>
      <sz val="12"/>
      <name val="Minion Pro"/>
      <family val="1"/>
    </font>
    <font>
      <sz val="16"/>
      <name val="Minion Pro"/>
      <family val="1"/>
    </font>
    <font>
      <b/>
      <sz val="18"/>
      <color indexed="9"/>
      <name val="Minion Pro"/>
      <family val="1"/>
    </font>
    <font>
      <sz val="18"/>
      <name val="Minion Pro"/>
      <family val="1"/>
    </font>
    <font>
      <b/>
      <sz val="36"/>
      <color theme="0"/>
      <name val="Minion Pro"/>
      <family val="1"/>
    </font>
    <font>
      <b/>
      <sz val="16"/>
      <color theme="0"/>
      <name val="Minion Pro"/>
      <family val="1"/>
    </font>
    <font>
      <b/>
      <sz val="16"/>
      <name val="Minion Pro"/>
      <family val="1"/>
    </font>
    <font>
      <b/>
      <sz val="16"/>
      <color theme="1"/>
      <name val="Minion Pro"/>
      <family val="1"/>
    </font>
    <font>
      <b/>
      <sz val="18"/>
      <name val="Minion Pro"/>
      <family val="1"/>
    </font>
    <font>
      <b/>
      <sz val="18"/>
      <color theme="0"/>
      <name val="Minion Pro"/>
      <family val="1"/>
    </font>
    <font>
      <b/>
      <sz val="12"/>
      <name val="Minion Pro"/>
      <family val="1"/>
    </font>
    <font>
      <b/>
      <sz val="12"/>
      <color theme="0"/>
      <name val="Minion Pro"/>
      <family val="1"/>
    </font>
    <font>
      <sz val="12"/>
      <color theme="0"/>
      <name val="Minion Pro"/>
      <family val="1"/>
    </font>
    <font>
      <b/>
      <sz val="12"/>
      <color theme="4" tint="-0.249977111117893"/>
      <name val="Minion Pro"/>
      <family val="1"/>
    </font>
    <font>
      <b/>
      <sz val="72"/>
      <color theme="4" tint="-0.249977111117893"/>
      <name val="Minion Pro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9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1" applyAlignment="1" applyProtection="1"/>
    <xf numFmtId="0" fontId="7" fillId="0" borderId="0" xfId="0" applyFont="1"/>
    <xf numFmtId="0" fontId="8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4" borderId="0" xfId="0" applyFont="1" applyFill="1"/>
    <xf numFmtId="0" fontId="0" fillId="0" borderId="0" xfId="0" applyAlignment="1">
      <alignment vertical="center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0" borderId="15" xfId="0" applyFont="1" applyBorder="1" applyAlignment="1">
      <alignment vertical="center" wrapText="1"/>
    </xf>
    <xf numFmtId="0" fontId="16" fillId="0" borderId="0" xfId="0" applyFont="1"/>
    <xf numFmtId="164" fontId="14" fillId="0" borderId="6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164" fontId="18" fillId="5" borderId="1" xfId="0" applyNumberFormat="1" applyFont="1" applyFill="1" applyBorder="1" applyAlignment="1">
      <alignment horizontal="center" vertical="center"/>
    </xf>
    <xf numFmtId="164" fontId="14" fillId="0" borderId="7" xfId="0" applyNumberFormat="1" applyFont="1" applyBorder="1" applyAlignment="1">
      <alignment horizontal="center" vertical="center"/>
    </xf>
    <xf numFmtId="164" fontId="19" fillId="0" borderId="8" xfId="0" applyNumberFormat="1" applyFont="1" applyBorder="1" applyAlignment="1">
      <alignment horizontal="center" vertical="center"/>
    </xf>
    <xf numFmtId="164" fontId="18" fillId="7" borderId="1" xfId="0" applyNumberFormat="1" applyFont="1" applyFill="1" applyBorder="1" applyAlignment="1">
      <alignment horizontal="center" vertical="center"/>
    </xf>
    <xf numFmtId="164" fontId="19" fillId="8" borderId="1" xfId="0" applyNumberFormat="1" applyFont="1" applyFill="1" applyBorder="1" applyAlignment="1">
      <alignment horizontal="center" vertical="center"/>
    </xf>
    <xf numFmtId="164" fontId="18" fillId="9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164" fontId="20" fillId="4" borderId="1" xfId="0" applyNumberFormat="1" applyFont="1" applyFill="1" applyBorder="1" applyAlignment="1">
      <alignment horizontal="center" vertical="center"/>
    </xf>
    <xf numFmtId="164" fontId="18" fillId="6" borderId="1" xfId="0" applyNumberFormat="1" applyFont="1" applyFill="1" applyBorder="1" applyAlignment="1">
      <alignment horizontal="center" vertical="center"/>
    </xf>
    <xf numFmtId="164" fontId="19" fillId="4" borderId="8" xfId="0" applyNumberFormat="1" applyFont="1" applyFill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64" fontId="22" fillId="7" borderId="1" xfId="0" applyNumberFormat="1" applyFont="1" applyFill="1" applyBorder="1" applyAlignment="1">
      <alignment horizontal="center" vertical="center"/>
    </xf>
    <xf numFmtId="164" fontId="22" fillId="9" borderId="1" xfId="0" applyNumberFormat="1" applyFont="1" applyFill="1" applyBorder="1" applyAlignment="1">
      <alignment horizontal="center" vertical="center"/>
    </xf>
    <xf numFmtId="164" fontId="16" fillId="0" borderId="7" xfId="0" applyNumberFormat="1" applyFont="1" applyBorder="1" applyAlignment="1">
      <alignment horizontal="center" vertical="center"/>
    </xf>
    <xf numFmtId="164" fontId="21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64" fontId="23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3" fillId="0" borderId="15" xfId="0" applyFont="1" applyBorder="1" applyAlignment="1">
      <alignment vertical="center"/>
    </xf>
    <xf numFmtId="0" fontId="13" fillId="3" borderId="14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164" fontId="13" fillId="0" borderId="0" xfId="0" applyNumberFormat="1" applyFont="1" applyAlignment="1">
      <alignment horizontal="left" vertical="center"/>
    </xf>
    <xf numFmtId="164" fontId="13" fillId="0" borderId="6" xfId="0" applyNumberFormat="1" applyFont="1" applyBorder="1" applyAlignment="1">
      <alignment horizontal="center" vertical="center"/>
    </xf>
    <xf numFmtId="0" fontId="13" fillId="0" borderId="15" xfId="0" applyFont="1" applyBorder="1"/>
    <xf numFmtId="164" fontId="13" fillId="0" borderId="7" xfId="0" applyNumberFormat="1" applyFont="1" applyBorder="1" applyAlignment="1">
      <alignment horizontal="center" vertical="center"/>
    </xf>
    <xf numFmtId="164" fontId="23" fillId="0" borderId="8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9" fillId="0" borderId="15" xfId="0" applyFont="1" applyBorder="1"/>
    <xf numFmtId="0" fontId="13" fillId="0" borderId="4" xfId="0" applyFont="1" applyBorder="1" applyAlignment="1">
      <alignment vertical="center"/>
    </xf>
    <xf numFmtId="164" fontId="13" fillId="0" borderId="4" xfId="0" applyNumberFormat="1" applyFont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164" fontId="14" fillId="0" borderId="9" xfId="0" applyNumberFormat="1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/>
    </xf>
    <xf numFmtId="164" fontId="14" fillId="4" borderId="10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vertical="top" wrapText="1"/>
    </xf>
    <xf numFmtId="0" fontId="26" fillId="0" borderId="0" xfId="0" applyFont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13" fillId="6" borderId="0" xfId="0" applyFont="1" applyFill="1"/>
    <xf numFmtId="0" fontId="13" fillId="9" borderId="0" xfId="0" applyFont="1" applyFill="1"/>
    <xf numFmtId="0" fontId="13" fillId="7" borderId="0" xfId="0" applyFont="1" applyFill="1"/>
    <xf numFmtId="0" fontId="13" fillId="11" borderId="0" xfId="0" applyFont="1" applyFill="1"/>
    <xf numFmtId="0" fontId="13" fillId="8" borderId="0" xfId="0" applyFont="1" applyFill="1"/>
    <xf numFmtId="164" fontId="16" fillId="0" borderId="9" xfId="0" applyNumberFormat="1" applyFont="1" applyBorder="1" applyAlignment="1">
      <alignment horizontal="center" vertical="center"/>
    </xf>
    <xf numFmtId="164" fontId="22" fillId="6" borderId="1" xfId="0" applyNumberFormat="1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vertical="top"/>
    </xf>
    <xf numFmtId="164" fontId="16" fillId="0" borderId="10" xfId="0" applyNumberFormat="1" applyFont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3" fillId="0" borderId="16" xfId="0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Fill="1" applyBorder="1"/>
    <xf numFmtId="0" fontId="11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165" fontId="15" fillId="2" borderId="3" xfId="0" applyNumberFormat="1" applyFont="1" applyFill="1" applyBorder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165" fontId="15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165" fontId="15" fillId="2" borderId="11" xfId="0" applyNumberFormat="1" applyFont="1" applyFill="1" applyBorder="1" applyAlignment="1">
      <alignment horizontal="center" vertical="center"/>
    </xf>
    <xf numFmtId="165" fontId="15" fillId="2" borderId="12" xfId="0" applyNumberFormat="1" applyFont="1" applyFill="1" applyBorder="1" applyAlignment="1">
      <alignment horizontal="center" vertical="center"/>
    </xf>
    <xf numFmtId="165" fontId="15" fillId="2" borderId="13" xfId="0" applyNumberFormat="1" applyFont="1" applyFill="1" applyBorder="1" applyAlignment="1">
      <alignment horizontal="center" vertical="center"/>
    </xf>
    <xf numFmtId="0" fontId="24" fillId="10" borderId="0" xfId="0" applyFont="1" applyFill="1" applyAlignment="1">
      <alignment horizontal="center"/>
    </xf>
    <xf numFmtId="0" fontId="24" fillId="10" borderId="0" xfId="0" applyFont="1" applyFill="1" applyAlignment="1">
      <alignment horizontal="center" vertical="center"/>
    </xf>
    <xf numFmtId="1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10" borderId="0" xfId="0" applyFont="1" applyFill="1" applyAlignment="1">
      <alignment horizontal="center" vertical="center"/>
    </xf>
    <xf numFmtId="166" fontId="16" fillId="0" borderId="0" xfId="0" applyNumberFormat="1" applyFont="1" applyAlignment="1">
      <alignment horizontal="center"/>
    </xf>
    <xf numFmtId="164" fontId="20" fillId="0" borderId="1" xfId="0" applyNumberFormat="1" applyFont="1" applyFill="1" applyBorder="1" applyAlignment="1">
      <alignment horizontal="center" vertical="center"/>
    </xf>
  </cellXfs>
  <cellStyles count="3">
    <cellStyle name="Hyperlink" xfId="1" builtinId="8" customBuiltin="1"/>
    <cellStyle name="Normal" xfId="0" builtinId="0"/>
    <cellStyle name="Normal 2" xfId="2" xr:uid="{97557688-C7FE-40D9-BE2D-8E2975AF4451}"/>
  </cellStyles>
  <dxfs count="2"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A0C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BF3E4"/>
      <rgbColor rgb="00EDE4F3"/>
      <rgbColor rgb="001849B5"/>
      <rgbColor rgb="0036ACA2"/>
      <rgbColor rgb="00F0BA00"/>
      <rgbColor rgb="00D2BCE1"/>
      <rgbColor rgb="00AC83C9"/>
      <rgbColor rgb="00673B87"/>
      <rgbColor rgb="005B873B"/>
      <rgbColor rgb="00B2B2B2"/>
      <rgbColor rgb="00003366"/>
      <rgbColor rgb="00109618"/>
      <rgbColor rgb="00085108"/>
      <rgbColor rgb="00635100"/>
      <rgbColor rgb="00442759"/>
      <rgbColor rgb="00CBE1BC"/>
      <rgbColor rgb="003C5927"/>
      <rgbColor rgb="00333333"/>
    </indexedColors>
    <mruColors>
      <color rgb="FFFF990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2</xdr:col>
      <xdr:colOff>45719</xdr:colOff>
      <xdr:row>36</xdr:row>
      <xdr:rowOff>9525</xdr:rowOff>
    </xdr:to>
    <xdr:sp macro="" textlink="">
      <xdr:nvSpPr>
        <xdr:cNvPr id="4" name="Left Bracket 3">
          <a:extLst>
            <a:ext uri="{FF2B5EF4-FFF2-40B4-BE49-F238E27FC236}">
              <a16:creationId xmlns:a16="http://schemas.microsoft.com/office/drawing/2014/main" id="{75F67CDE-4F7F-45BF-8342-73DF1A376552}"/>
            </a:ext>
          </a:extLst>
        </xdr:cNvPr>
        <xdr:cNvSpPr/>
      </xdr:nvSpPr>
      <xdr:spPr>
        <a:xfrm>
          <a:off x="571500" y="9810750"/>
          <a:ext cx="45719" cy="323850"/>
        </a:xfrm>
        <a:prstGeom prst="leftBracket">
          <a:avLst/>
        </a:prstGeom>
        <a:ln w="381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11906</xdr:colOff>
      <xdr:row>8</xdr:row>
      <xdr:rowOff>0</xdr:rowOff>
    </xdr:from>
    <xdr:to>
      <xdr:col>15</xdr:col>
      <xdr:colOff>57625</xdr:colOff>
      <xdr:row>9</xdr:row>
      <xdr:rowOff>9525</xdr:rowOff>
    </xdr:to>
    <xdr:sp macro="" textlink="">
      <xdr:nvSpPr>
        <xdr:cNvPr id="5" name="Left Bracket 4">
          <a:extLst>
            <a:ext uri="{FF2B5EF4-FFF2-40B4-BE49-F238E27FC236}">
              <a16:creationId xmlns:a16="http://schemas.microsoft.com/office/drawing/2014/main" id="{227A7489-4AB7-4E5F-9DF5-225EB574875F}"/>
            </a:ext>
          </a:extLst>
        </xdr:cNvPr>
        <xdr:cNvSpPr/>
      </xdr:nvSpPr>
      <xdr:spPr>
        <a:xfrm>
          <a:off x="7870031" y="3083719"/>
          <a:ext cx="45719" cy="402431"/>
        </a:xfrm>
        <a:prstGeom prst="leftBracket">
          <a:avLst/>
        </a:prstGeom>
        <a:ln w="381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0</xdr:colOff>
      <xdr:row>26</xdr:row>
      <xdr:rowOff>11906</xdr:rowOff>
    </xdr:from>
    <xdr:to>
      <xdr:col>13</xdr:col>
      <xdr:colOff>45719</xdr:colOff>
      <xdr:row>27</xdr:row>
      <xdr:rowOff>21432</xdr:rowOff>
    </xdr:to>
    <xdr:sp macro="" textlink="">
      <xdr:nvSpPr>
        <xdr:cNvPr id="6" name="Left Bracket 5">
          <a:extLst>
            <a:ext uri="{FF2B5EF4-FFF2-40B4-BE49-F238E27FC236}">
              <a16:creationId xmlns:a16="http://schemas.microsoft.com/office/drawing/2014/main" id="{D6BC6495-1396-498C-BBF5-8D566D2307B3}"/>
            </a:ext>
          </a:extLst>
        </xdr:cNvPr>
        <xdr:cNvSpPr/>
      </xdr:nvSpPr>
      <xdr:spPr>
        <a:xfrm>
          <a:off x="6286500" y="7477125"/>
          <a:ext cx="45719" cy="319088"/>
        </a:xfrm>
        <a:prstGeom prst="leftBracket">
          <a:avLst/>
        </a:prstGeom>
        <a:ln w="381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349250</xdr:colOff>
      <xdr:row>53</xdr:row>
      <xdr:rowOff>390526</xdr:rowOff>
    </xdr:from>
    <xdr:to>
      <xdr:col>6</xdr:col>
      <xdr:colOff>401319</xdr:colOff>
      <xdr:row>55</xdr:row>
      <xdr:rowOff>7143</xdr:rowOff>
    </xdr:to>
    <xdr:sp macro="" textlink="">
      <xdr:nvSpPr>
        <xdr:cNvPr id="7" name="Left Bracket 6">
          <a:extLst>
            <a:ext uri="{FF2B5EF4-FFF2-40B4-BE49-F238E27FC236}">
              <a16:creationId xmlns:a16="http://schemas.microsoft.com/office/drawing/2014/main" id="{B3C4E500-54DF-40D8-9902-DCF7867DA7EE}"/>
            </a:ext>
          </a:extLst>
        </xdr:cNvPr>
        <xdr:cNvSpPr/>
      </xdr:nvSpPr>
      <xdr:spPr>
        <a:xfrm rot="10800000">
          <a:off x="2587625" y="21155026"/>
          <a:ext cx="52069" cy="402430"/>
        </a:xfrm>
        <a:prstGeom prst="leftBracket">
          <a:avLst/>
        </a:prstGeom>
        <a:ln w="381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47625</xdr:colOff>
      <xdr:row>75</xdr:row>
      <xdr:rowOff>71436</xdr:rowOff>
    </xdr:from>
    <xdr:to>
      <xdr:col>1</xdr:col>
      <xdr:colOff>93344</xdr:colOff>
      <xdr:row>75</xdr:row>
      <xdr:rowOff>214311</xdr:rowOff>
    </xdr:to>
    <xdr:sp macro="" textlink="">
      <xdr:nvSpPr>
        <xdr:cNvPr id="8" name="Left Bracket 7">
          <a:extLst>
            <a:ext uri="{FF2B5EF4-FFF2-40B4-BE49-F238E27FC236}">
              <a16:creationId xmlns:a16="http://schemas.microsoft.com/office/drawing/2014/main" id="{84A114E0-63BB-4169-8DE0-C47C7EF18EFA}"/>
            </a:ext>
          </a:extLst>
        </xdr:cNvPr>
        <xdr:cNvSpPr/>
      </xdr:nvSpPr>
      <xdr:spPr>
        <a:xfrm>
          <a:off x="261938" y="25622249"/>
          <a:ext cx="45719" cy="142875"/>
        </a:xfrm>
        <a:prstGeom prst="leftBracket">
          <a:avLst/>
        </a:prstGeom>
        <a:ln w="381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190500</xdr:colOff>
      <xdr:row>75</xdr:row>
      <xdr:rowOff>71436</xdr:rowOff>
    </xdr:from>
    <xdr:to>
      <xdr:col>1</xdr:col>
      <xdr:colOff>239394</xdr:colOff>
      <xdr:row>75</xdr:row>
      <xdr:rowOff>211136</xdr:rowOff>
    </xdr:to>
    <xdr:sp macro="" textlink="">
      <xdr:nvSpPr>
        <xdr:cNvPr id="9" name="Left Bracket 8">
          <a:extLst>
            <a:ext uri="{FF2B5EF4-FFF2-40B4-BE49-F238E27FC236}">
              <a16:creationId xmlns:a16="http://schemas.microsoft.com/office/drawing/2014/main" id="{C7AA5C76-D3D9-40BF-95FC-729432C3BF0E}"/>
            </a:ext>
          </a:extLst>
        </xdr:cNvPr>
        <xdr:cNvSpPr/>
      </xdr:nvSpPr>
      <xdr:spPr>
        <a:xfrm rot="10800000">
          <a:off x="404813" y="25622249"/>
          <a:ext cx="48894" cy="139700"/>
        </a:xfrm>
        <a:prstGeom prst="leftBracket">
          <a:avLst/>
        </a:prstGeom>
        <a:ln w="381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12</xdr:col>
      <xdr:colOff>334963</xdr:colOff>
      <xdr:row>34</xdr:row>
      <xdr:rowOff>354808</xdr:rowOff>
    </xdr:from>
    <xdr:to>
      <xdr:col>13</xdr:col>
      <xdr:colOff>214313</xdr:colOff>
      <xdr:row>35</xdr:row>
      <xdr:rowOff>233169</xdr:rowOff>
    </xdr:to>
    <xdr:pic>
      <xdr:nvPicPr>
        <xdr:cNvPr id="10" name="Graphic 9" descr="Snowflake with solid fill">
          <a:extLst>
            <a:ext uri="{FF2B5EF4-FFF2-40B4-BE49-F238E27FC236}">
              <a16:creationId xmlns:a16="http://schemas.microsoft.com/office/drawing/2014/main" id="{B120567C-4471-43EF-AAF7-F35CEDB7C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978651" y="13654089"/>
          <a:ext cx="284162" cy="27126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76</xdr:row>
      <xdr:rowOff>19943</xdr:rowOff>
    </xdr:from>
    <xdr:to>
      <xdr:col>1</xdr:col>
      <xdr:colOff>341230</xdr:colOff>
      <xdr:row>78</xdr:row>
      <xdr:rowOff>20638</xdr:rowOff>
    </xdr:to>
    <xdr:pic>
      <xdr:nvPicPr>
        <xdr:cNvPr id="11" name="Graphic 10" descr="Snowflake with solid fill">
          <a:extLst>
            <a:ext uri="{FF2B5EF4-FFF2-40B4-BE49-F238E27FC236}">
              <a16:creationId xmlns:a16="http://schemas.microsoft.com/office/drawing/2014/main" id="{912358C2-7B5F-4D9B-9ABA-A879DEF4F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80975" y="25892224"/>
          <a:ext cx="374568" cy="381696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18</xdr:row>
      <xdr:rowOff>0</xdr:rowOff>
    </xdr:from>
    <xdr:to>
      <xdr:col>3</xdr:col>
      <xdr:colOff>45719</xdr:colOff>
      <xdr:row>19</xdr:row>
      <xdr:rowOff>9524</xdr:rowOff>
    </xdr:to>
    <xdr:sp macro="" textlink="">
      <xdr:nvSpPr>
        <xdr:cNvPr id="18" name="Left Bracket 17">
          <a:extLst>
            <a:ext uri="{FF2B5EF4-FFF2-40B4-BE49-F238E27FC236}">
              <a16:creationId xmlns:a16="http://schemas.microsoft.com/office/drawing/2014/main" id="{56101BB1-C6EF-44AB-A9CE-CFF8F2B704D7}"/>
            </a:ext>
          </a:extLst>
        </xdr:cNvPr>
        <xdr:cNvSpPr/>
      </xdr:nvSpPr>
      <xdr:spPr>
        <a:xfrm>
          <a:off x="1023938" y="7012781"/>
          <a:ext cx="45719" cy="402431"/>
        </a:xfrm>
        <a:prstGeom prst="leftBracket">
          <a:avLst/>
        </a:prstGeom>
        <a:ln w="381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357185</xdr:colOff>
      <xdr:row>46</xdr:row>
      <xdr:rowOff>0</xdr:rowOff>
    </xdr:from>
    <xdr:to>
      <xdr:col>18</xdr:col>
      <xdr:colOff>4441</xdr:colOff>
      <xdr:row>47</xdr:row>
      <xdr:rowOff>9523</xdr:rowOff>
    </xdr:to>
    <xdr:sp macro="" textlink="">
      <xdr:nvSpPr>
        <xdr:cNvPr id="19" name="Left Bracket 18">
          <a:extLst>
            <a:ext uri="{FF2B5EF4-FFF2-40B4-BE49-F238E27FC236}">
              <a16:creationId xmlns:a16="http://schemas.microsoft.com/office/drawing/2014/main" id="{9AA34E2D-6C36-4D98-A7CE-F825DD3BCD67}"/>
            </a:ext>
          </a:extLst>
        </xdr:cNvPr>
        <xdr:cNvSpPr/>
      </xdr:nvSpPr>
      <xdr:spPr>
        <a:xfrm rot="10800000">
          <a:off x="9024935" y="18014156"/>
          <a:ext cx="52069" cy="402430"/>
        </a:xfrm>
        <a:prstGeom prst="leftBracket">
          <a:avLst/>
        </a:prstGeom>
        <a:ln w="381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381001</xdr:colOff>
      <xdr:row>25</xdr:row>
      <xdr:rowOff>0</xdr:rowOff>
    </xdr:from>
    <xdr:to>
      <xdr:col>18</xdr:col>
      <xdr:colOff>28257</xdr:colOff>
      <xdr:row>26</xdr:row>
      <xdr:rowOff>9524</xdr:rowOff>
    </xdr:to>
    <xdr:sp macro="" textlink="">
      <xdr:nvSpPr>
        <xdr:cNvPr id="20" name="Left Bracket 19">
          <a:extLst>
            <a:ext uri="{FF2B5EF4-FFF2-40B4-BE49-F238E27FC236}">
              <a16:creationId xmlns:a16="http://schemas.microsoft.com/office/drawing/2014/main" id="{D731F50B-DEA8-4952-8557-D5BC3D605C37}"/>
            </a:ext>
          </a:extLst>
        </xdr:cNvPr>
        <xdr:cNvSpPr/>
      </xdr:nvSpPr>
      <xdr:spPr>
        <a:xfrm rot="10800000">
          <a:off x="9048751" y="9763125"/>
          <a:ext cx="52069" cy="402430"/>
        </a:xfrm>
        <a:prstGeom prst="leftBracket">
          <a:avLst/>
        </a:prstGeom>
        <a:ln w="381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381000</xdr:colOff>
      <xdr:row>34</xdr:row>
      <xdr:rowOff>0</xdr:rowOff>
    </xdr:from>
    <xdr:to>
      <xdr:col>7</xdr:col>
      <xdr:colOff>28256</xdr:colOff>
      <xdr:row>35</xdr:row>
      <xdr:rowOff>9523</xdr:rowOff>
    </xdr:to>
    <xdr:sp macro="" textlink="">
      <xdr:nvSpPr>
        <xdr:cNvPr id="22" name="Left Bracket 21">
          <a:extLst>
            <a:ext uri="{FF2B5EF4-FFF2-40B4-BE49-F238E27FC236}">
              <a16:creationId xmlns:a16="http://schemas.microsoft.com/office/drawing/2014/main" id="{DB19193A-A864-462F-826B-91B8F6A78E45}"/>
            </a:ext>
          </a:extLst>
        </xdr:cNvPr>
        <xdr:cNvSpPr/>
      </xdr:nvSpPr>
      <xdr:spPr>
        <a:xfrm rot="10800000">
          <a:off x="2619375" y="13299281"/>
          <a:ext cx="52069" cy="402430"/>
        </a:xfrm>
        <a:prstGeom prst="leftBracket">
          <a:avLst/>
        </a:prstGeom>
        <a:ln w="381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F5496"/>
      </a:accent1>
      <a:accent2>
        <a:srgbClr val="ED7D31"/>
      </a:accent2>
      <a:accent3>
        <a:srgbClr val="A5A5A5"/>
      </a:accent3>
      <a:accent4>
        <a:srgbClr val="FFC000"/>
      </a:accent4>
      <a:accent5>
        <a:srgbClr val="ADB9CA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55485-40F8-4289-AEF5-194BF5F56C71}">
  <sheetPr>
    <pageSetUpPr fitToPage="1"/>
  </sheetPr>
  <dimension ref="B1:AG91"/>
  <sheetViews>
    <sheetView showGridLines="0" tabSelected="1" zoomScale="62" zoomScaleNormal="80" workbookViewId="0">
      <selection activeCell="AD13" sqref="AD13"/>
    </sheetView>
  </sheetViews>
  <sheetFormatPr defaultRowHeight="17.25" x14ac:dyDescent="0.35"/>
  <cols>
    <col min="1" max="1" width="3.140625" customWidth="1"/>
    <col min="2" max="8" width="6.140625" style="37" customWidth="1"/>
    <col min="9" max="9" width="1.140625" style="37" customWidth="1"/>
    <col min="10" max="10" width="9.7109375" style="37" customWidth="1"/>
    <col min="11" max="11" width="40" style="37" customWidth="1"/>
    <col min="12" max="12" width="3.28515625" style="37" customWidth="1"/>
    <col min="13" max="19" width="6" style="37" customWidth="1"/>
    <col min="20" max="20" width="1.85546875" style="37" customWidth="1"/>
    <col min="21" max="21" width="9.7109375" style="37" customWidth="1"/>
    <col min="22" max="22" width="40" style="37" customWidth="1"/>
    <col min="23" max="23" width="2.85546875" customWidth="1"/>
    <col min="24" max="24" width="3.140625" customWidth="1"/>
    <col min="25" max="25" width="29.140625" hidden="1" customWidth="1"/>
    <col min="29" max="29" width="10" customWidth="1"/>
  </cols>
  <sheetData>
    <row r="1" spans="2:25" ht="7.5" customHeight="1" x14ac:dyDescent="0.35"/>
    <row r="2" spans="2:25" ht="75" customHeight="1" x14ac:dyDescent="0.2">
      <c r="B2" s="81" t="s">
        <v>43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2:25" ht="14.25" customHeight="1" x14ac:dyDescent="0.2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2:25" s="1" customFormat="1" ht="50.25" customHeight="1" x14ac:dyDescent="0.2">
      <c r="B4" s="82" t="s">
        <v>0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</row>
    <row r="5" spans="2:25" s="10" customFormat="1" ht="3" customHeight="1" thickBot="1" x14ac:dyDescent="0.25"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2:25" s="2" customFormat="1" ht="30.75" customHeight="1" thickBot="1" x14ac:dyDescent="0.35">
      <c r="B6" s="83">
        <f>DATE(year,7,1)</f>
        <v>45839</v>
      </c>
      <c r="C6" s="84"/>
      <c r="D6" s="84"/>
      <c r="E6" s="84"/>
      <c r="F6" s="84"/>
      <c r="G6" s="84"/>
      <c r="H6" s="84"/>
      <c r="I6" s="84"/>
      <c r="J6" s="84"/>
      <c r="K6" s="85"/>
      <c r="L6" s="35"/>
      <c r="M6" s="83">
        <f>DATE(year+1,1,1)</f>
        <v>46023</v>
      </c>
      <c r="N6" s="84"/>
      <c r="O6" s="84"/>
      <c r="P6" s="84"/>
      <c r="Q6" s="84"/>
      <c r="R6" s="84"/>
      <c r="S6" s="84"/>
      <c r="T6" s="84"/>
      <c r="U6" s="84"/>
      <c r="V6" s="85"/>
      <c r="Y6" s="5" t="str">
        <f>HYPERLINK("https://www.vertex42.com/calendars/school-calendar.html","School Event Calendar")</f>
        <v>School Event Calendar</v>
      </c>
    </row>
    <row r="7" spans="2:25" s="1" customFormat="1" ht="30.75" customHeight="1" x14ac:dyDescent="0.2">
      <c r="B7" s="50" t="str">
        <f>CHOOSE(1+MOD(startday+1-2,7),"Su","M","Tu","W","Th","F","Sa")</f>
        <v>Su</v>
      </c>
      <c r="C7" s="51" t="str">
        <f>CHOOSE(1+MOD(startday+2-2,7),"Su","M","Tu","W","Th","F","Sa")</f>
        <v>M</v>
      </c>
      <c r="D7" s="51" t="str">
        <f>CHOOSE(1+MOD(startday+3-2,7),"Su","M","Tu","W","Th","F","Sa")</f>
        <v>Tu</v>
      </c>
      <c r="E7" s="51" t="str">
        <f>CHOOSE(1+MOD(startday+4-2,7),"Su","M","Tu","W","Th","F","Sa")</f>
        <v>W</v>
      </c>
      <c r="F7" s="51" t="str">
        <f>CHOOSE(1+MOD(startday+5-2,7),"Su","M","Tu","W","Th","F","Sa")</f>
        <v>Th</v>
      </c>
      <c r="G7" s="51" t="str">
        <f>CHOOSE(1+MOD(startday+6-2,7),"Su","M","Tu","W","Th","F","Sa")</f>
        <v>F</v>
      </c>
      <c r="H7" s="52" t="str">
        <f>CHOOSE(1+MOD(startday+7-2,7),"Su","M","Tu","W","Th","F","Sa")</f>
        <v>Sa</v>
      </c>
      <c r="I7" s="35"/>
      <c r="J7" s="42" t="s">
        <v>1</v>
      </c>
      <c r="K7" s="39" t="s">
        <v>2</v>
      </c>
      <c r="L7" s="35"/>
      <c r="M7" s="50" t="str">
        <f>CHOOSE(1+MOD(startday+1-2,7),"Su","M","Tu","W","Th","F","Sa")</f>
        <v>Su</v>
      </c>
      <c r="N7" s="51" t="str">
        <f>CHOOSE(1+MOD(startday+2-2,7),"Su","M","Tu","W","Th","F","Sa")</f>
        <v>M</v>
      </c>
      <c r="O7" s="51" t="str">
        <f>CHOOSE(1+MOD(startday+3-2,7),"Su","M","Tu","W","Th","F","Sa")</f>
        <v>Tu</v>
      </c>
      <c r="P7" s="51" t="str">
        <f>CHOOSE(1+MOD(startday+4-2,7),"Su","M","Tu","W","Th","F","Sa")</f>
        <v>W</v>
      </c>
      <c r="Q7" s="51" t="str">
        <f>CHOOSE(1+MOD(startday+5-2,7),"Su","M","Tu","W","Th","F","Sa")</f>
        <v>Th</v>
      </c>
      <c r="R7" s="51" t="str">
        <f>CHOOSE(1+MOD(startday+6-2,7),"Su","M","Tu","W","Th","F","Sa")</f>
        <v>F</v>
      </c>
      <c r="S7" s="52" t="str">
        <f>CHOOSE(1+MOD(startday+7-2,7),"Su","M","Tu","W","Th","F","Sa")</f>
        <v>Sa</v>
      </c>
      <c r="T7" s="35"/>
      <c r="U7" s="42" t="s">
        <v>15</v>
      </c>
      <c r="V7" s="39" t="s">
        <v>3</v>
      </c>
      <c r="Y7" s="6" t="s">
        <v>4</v>
      </c>
    </row>
    <row r="8" spans="2:25" s="1" customFormat="1" ht="30.75" customHeight="1" x14ac:dyDescent="0.2">
      <c r="B8" s="17" t="str">
        <f>IF(WEEKDAY(B6,1)=startday,B6,"")</f>
        <v/>
      </c>
      <c r="C8" s="18" t="str">
        <f>IF(B8="",IF(WEEKDAY(B6,1)=MOD(startday,7)+1,B6,""),B8+1)</f>
        <v/>
      </c>
      <c r="D8" s="18">
        <f>IF(C8="",IF(WEEKDAY(B6,1)=MOD(startday+1,7)+1,B6,""),C8+1)</f>
        <v>45839</v>
      </c>
      <c r="E8" s="18">
        <f>IF(D8="",IF(WEEKDAY(B6,1)=MOD(startday+2,7)+1,B6,""),D8+1)</f>
        <v>45840</v>
      </c>
      <c r="F8" s="18">
        <f>IF(E8="",IF(WEEKDAY(B6,1)=MOD(startday+3,7)+1,B6,""),E8+1)</f>
        <v>45841</v>
      </c>
      <c r="G8" s="18">
        <f>IF(F8="",IF(WEEKDAY(B6,1)=MOD(startday+4,7)+1,B6,""),F8+1)</f>
        <v>45842</v>
      </c>
      <c r="H8" s="60">
        <f>IF(G8="",IF(WEEKDAY(B6,1)=MOD(startday+5,7)+1,B6,""),G8+1)</f>
        <v>45843</v>
      </c>
      <c r="I8" s="35"/>
      <c r="J8" s="35"/>
      <c r="K8" s="39"/>
      <c r="L8" s="35"/>
      <c r="M8" s="17" t="str">
        <f>IF(WEEKDAY(M6,1)=startday,M6,"")</f>
        <v/>
      </c>
      <c r="N8" s="18" t="str">
        <f>IF(M8="",IF(WEEKDAY(M6,1)=MOD(startday,7)+1,M6,""),M8+1)</f>
        <v/>
      </c>
      <c r="O8" s="18" t="str">
        <f>IF(N8="",IF(WEEKDAY(M6,1)=MOD(startday+1,7)+1,M6,""),N8+1)</f>
        <v/>
      </c>
      <c r="P8" s="18" t="str">
        <f>IF(O8="",IF(WEEKDAY(M6,1)=MOD(startday+2,7)+1,M6,""),O8+1)</f>
        <v/>
      </c>
      <c r="Q8" s="22">
        <f>IF(P8="",IF(WEEKDAY(M6,1)=MOD(startday+3,7)+1,M6,""),P8+1)</f>
        <v>46023</v>
      </c>
      <c r="R8" s="22">
        <f>IF(Q8="",IF(WEEKDAY(M6,1)=MOD(startday+4,7)+1,M6,""),Q8+1)</f>
        <v>46024</v>
      </c>
      <c r="S8" s="60">
        <f>IF(R8="",IF(WEEKDAY(M6,1)=MOD(startday+5,7)+1,M6,""),R8+1)</f>
        <v>46025</v>
      </c>
      <c r="T8" s="35"/>
      <c r="U8" s="35" t="s">
        <v>38</v>
      </c>
      <c r="V8" s="39" t="s">
        <v>39</v>
      </c>
    </row>
    <row r="9" spans="2:25" s="1" customFormat="1" ht="30.75" customHeight="1" x14ac:dyDescent="0.2">
      <c r="B9" s="17">
        <f>IF(H8="","",IF(MONTH(H8+1)&lt;&gt;MONTH(H8),"",H8+1))</f>
        <v>45844</v>
      </c>
      <c r="C9" s="18">
        <f>IF(B9="","",IF(MONTH(B9+1)&lt;&gt;MONTH(B9),"",B9+1))</f>
        <v>45845</v>
      </c>
      <c r="D9" s="18">
        <f t="shared" ref="D9:H9" si="0">IF(C9="","",IF(MONTH(C9+1)&lt;&gt;MONTH(C9),"",C9+1))</f>
        <v>45846</v>
      </c>
      <c r="E9" s="18">
        <f>IF(D9="","",IF(MONTH(D9+1)&lt;&gt;MONTH(D9),"",D9+1))</f>
        <v>45847</v>
      </c>
      <c r="F9" s="18">
        <f t="shared" si="0"/>
        <v>45848</v>
      </c>
      <c r="G9" s="18">
        <f t="shared" si="0"/>
        <v>45849</v>
      </c>
      <c r="H9" s="60">
        <f t="shared" si="0"/>
        <v>45850</v>
      </c>
      <c r="I9" s="35"/>
      <c r="J9" s="38"/>
      <c r="K9" s="39"/>
      <c r="L9" s="35"/>
      <c r="M9" s="17">
        <f>IF(S8="","",IF(MONTH(S8+1)&lt;&gt;MONTH(S8),"",S8+1))</f>
        <v>46026</v>
      </c>
      <c r="N9" s="23">
        <f>IF(M9="","",IF(MONTH(M9+1)&lt;&gt;MONTH(M9),"",M9+1))</f>
        <v>46027</v>
      </c>
      <c r="O9" s="23">
        <f t="shared" ref="O9:P13" si="1">IF(N9="","",IF(MONTH(N9+1)&lt;&gt;MONTH(N9),"",N9+1))</f>
        <v>46028</v>
      </c>
      <c r="P9" s="18">
        <f>IF(O9="","",IF(MONTH(O9+1)&lt;&gt;MONTH(O9),"",O9+1))</f>
        <v>46029</v>
      </c>
      <c r="Q9" s="18">
        <f t="shared" ref="Q9:S13" si="2">IF(P9="","",IF(MONTH(P9+1)&lt;&gt;MONTH(P9),"",P9+1))</f>
        <v>46030</v>
      </c>
      <c r="R9" s="97">
        <f t="shared" si="2"/>
        <v>46031</v>
      </c>
      <c r="S9" s="60">
        <f t="shared" si="2"/>
        <v>46032</v>
      </c>
      <c r="T9" s="35"/>
      <c r="U9" s="42">
        <f>(DATE(YEAR(M6),1,1)+(3-1)*7)+IF(2&lt;WEEKDAY(DATE(YEAR(M6),1,1)),2+7-WEEKDAY(DATE(YEAR(M6),1,1)),2-WEEKDAY(DATE(YEAR(M6),1,1)))</f>
        <v>46041</v>
      </c>
      <c r="V9" s="39" t="s">
        <v>5</v>
      </c>
      <c r="Y9" s="3" t="s">
        <v>6</v>
      </c>
    </row>
    <row r="10" spans="2:25" s="1" customFormat="1" ht="30.75" customHeight="1" x14ac:dyDescent="0.2">
      <c r="B10" s="17">
        <f t="shared" ref="B10:B13" si="3">IF(H9="","",IF(MONTH(H9+1)&lt;&gt;MONTH(H9),"",H9+1))</f>
        <v>45851</v>
      </c>
      <c r="C10" s="18">
        <f t="shared" ref="C10:H13" si="4">IF(B10="","",IF(MONTH(B10+1)&lt;&gt;MONTH(B10),"",B10+1))</f>
        <v>45852</v>
      </c>
      <c r="D10" s="19">
        <f t="shared" si="4"/>
        <v>45853</v>
      </c>
      <c r="E10" s="19">
        <f t="shared" si="4"/>
        <v>45854</v>
      </c>
      <c r="F10" s="19">
        <f t="shared" si="4"/>
        <v>45855</v>
      </c>
      <c r="G10" s="19">
        <f t="shared" si="4"/>
        <v>45856</v>
      </c>
      <c r="H10" s="60">
        <f t="shared" si="4"/>
        <v>45857</v>
      </c>
      <c r="I10" s="35"/>
      <c r="J10" s="38"/>
      <c r="K10" s="39"/>
      <c r="L10" s="35"/>
      <c r="M10" s="17">
        <f t="shared" ref="M10:M13" si="5">IF(S9="","",IF(MONTH(S9+1)&lt;&gt;MONTH(S9),"",S9+1))</f>
        <v>46033</v>
      </c>
      <c r="N10" s="18">
        <f t="shared" ref="N10:N13" si="6">IF(M10="","",IF(MONTH(M10+1)&lt;&gt;MONTH(M10),"",M10+1))</f>
        <v>46034</v>
      </c>
      <c r="O10" s="18">
        <f t="shared" si="1"/>
        <v>46035</v>
      </c>
      <c r="P10" s="18">
        <f t="shared" si="1"/>
        <v>46036</v>
      </c>
      <c r="Q10" s="18">
        <f t="shared" si="2"/>
        <v>46037</v>
      </c>
      <c r="R10" s="24">
        <f t="shared" si="2"/>
        <v>46038</v>
      </c>
      <c r="S10" s="60">
        <f t="shared" si="2"/>
        <v>46039</v>
      </c>
      <c r="T10" s="35"/>
      <c r="U10" s="38"/>
      <c r="V10" s="39"/>
      <c r="Y10" s="4"/>
    </row>
    <row r="11" spans="2:25" s="1" customFormat="1" ht="30.75" customHeight="1" x14ac:dyDescent="0.2">
      <c r="B11" s="17">
        <f t="shared" si="3"/>
        <v>45858</v>
      </c>
      <c r="C11" s="19">
        <f t="shared" si="4"/>
        <v>45859</v>
      </c>
      <c r="D11" s="19">
        <f t="shared" si="4"/>
        <v>45860</v>
      </c>
      <c r="E11" s="19">
        <f t="shared" si="4"/>
        <v>45861</v>
      </c>
      <c r="F11" s="19">
        <f t="shared" si="4"/>
        <v>45862</v>
      </c>
      <c r="G11" s="19">
        <f t="shared" si="4"/>
        <v>45863</v>
      </c>
      <c r="H11" s="60">
        <f t="shared" si="4"/>
        <v>45864</v>
      </c>
      <c r="I11" s="35"/>
      <c r="J11" s="38"/>
      <c r="K11" s="39"/>
      <c r="L11" s="35"/>
      <c r="M11" s="17">
        <f t="shared" si="5"/>
        <v>46040</v>
      </c>
      <c r="N11" s="22">
        <f t="shared" si="6"/>
        <v>46041</v>
      </c>
      <c r="O11" s="18">
        <f t="shared" si="1"/>
        <v>46042</v>
      </c>
      <c r="P11" s="18">
        <f t="shared" si="1"/>
        <v>46043</v>
      </c>
      <c r="Q11" s="18">
        <f t="shared" si="2"/>
        <v>46044</v>
      </c>
      <c r="R11" s="18">
        <f t="shared" si="2"/>
        <v>46045</v>
      </c>
      <c r="S11" s="60">
        <f t="shared" si="2"/>
        <v>46046</v>
      </c>
      <c r="T11" s="35"/>
      <c r="U11" s="38"/>
      <c r="V11" s="39"/>
      <c r="Y11" s="7" t="s">
        <v>7</v>
      </c>
    </row>
    <row r="12" spans="2:25" s="1" customFormat="1" ht="30.75" customHeight="1" x14ac:dyDescent="0.2">
      <c r="B12" s="17">
        <f t="shared" si="3"/>
        <v>45865</v>
      </c>
      <c r="C12" s="19">
        <f t="shared" si="4"/>
        <v>45866</v>
      </c>
      <c r="D12" s="19">
        <f t="shared" si="4"/>
        <v>45867</v>
      </c>
      <c r="E12" s="19">
        <f t="shared" si="4"/>
        <v>45868</v>
      </c>
      <c r="F12" s="19">
        <f t="shared" si="4"/>
        <v>45869</v>
      </c>
      <c r="G12" s="18" t="str">
        <f>IF(F12="","",IF(MONTH(F12+1)&lt;&gt;MONTH(F12),"",F12+1))</f>
        <v/>
      </c>
      <c r="H12" s="60" t="str">
        <f t="shared" si="4"/>
        <v/>
      </c>
      <c r="I12" s="35"/>
      <c r="J12" s="38"/>
      <c r="K12" s="39"/>
      <c r="L12" s="35"/>
      <c r="M12" s="17">
        <f t="shared" si="5"/>
        <v>46047</v>
      </c>
      <c r="N12" s="18">
        <f t="shared" si="6"/>
        <v>46048</v>
      </c>
      <c r="O12" s="18">
        <f t="shared" si="1"/>
        <v>46049</v>
      </c>
      <c r="P12" s="18">
        <f t="shared" si="1"/>
        <v>46050</v>
      </c>
      <c r="Q12" s="18">
        <f t="shared" si="2"/>
        <v>46051</v>
      </c>
      <c r="R12" s="24">
        <f t="shared" si="2"/>
        <v>46052</v>
      </c>
      <c r="S12" s="60">
        <f t="shared" si="2"/>
        <v>46053</v>
      </c>
      <c r="T12" s="35"/>
      <c r="U12" s="76"/>
      <c r="V12" s="39"/>
      <c r="Y12" s="9">
        <v>2025</v>
      </c>
    </row>
    <row r="13" spans="2:25" s="1" customFormat="1" ht="30.75" customHeight="1" thickBot="1" x14ac:dyDescent="0.25">
      <c r="B13" s="20" t="str">
        <f t="shared" si="3"/>
        <v/>
      </c>
      <c r="C13" s="21" t="str">
        <f t="shared" si="4"/>
        <v/>
      </c>
      <c r="D13" s="21" t="str">
        <f t="shared" si="4"/>
        <v/>
      </c>
      <c r="E13" s="21" t="str">
        <f t="shared" si="4"/>
        <v/>
      </c>
      <c r="F13" s="21" t="str">
        <f t="shared" si="4"/>
        <v/>
      </c>
      <c r="G13" s="21" t="str">
        <f t="shared" si="4"/>
        <v/>
      </c>
      <c r="H13" s="61" t="str">
        <f t="shared" si="4"/>
        <v/>
      </c>
      <c r="I13" s="47"/>
      <c r="J13" s="48"/>
      <c r="K13" s="49"/>
      <c r="L13" s="35"/>
      <c r="M13" s="20" t="str">
        <f t="shared" si="5"/>
        <v/>
      </c>
      <c r="N13" s="21" t="str">
        <f t="shared" si="6"/>
        <v/>
      </c>
      <c r="O13" s="21" t="str">
        <f t="shared" si="1"/>
        <v/>
      </c>
      <c r="P13" s="21" t="str">
        <f t="shared" si="1"/>
        <v/>
      </c>
      <c r="Q13" s="21" t="str">
        <f t="shared" si="2"/>
        <v/>
      </c>
      <c r="R13" s="21" t="str">
        <f t="shared" si="2"/>
        <v/>
      </c>
      <c r="S13" s="61" t="str">
        <f t="shared" si="2"/>
        <v/>
      </c>
      <c r="T13" s="47"/>
      <c r="U13" s="77"/>
      <c r="V13" s="49"/>
      <c r="Y13" s="4"/>
    </row>
    <row r="14" spans="2:25" s="1" customFormat="1" ht="30.75" customHeight="1" thickBot="1" x14ac:dyDescent="0.25">
      <c r="B14" s="35"/>
      <c r="C14" s="35"/>
      <c r="D14" s="35"/>
      <c r="E14" s="35"/>
      <c r="F14" s="35"/>
      <c r="G14" s="35"/>
      <c r="H14" s="35"/>
      <c r="I14" s="35"/>
      <c r="J14" s="38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Y14" s="4"/>
    </row>
    <row r="15" spans="2:25" s="2" customFormat="1" ht="30.75" customHeight="1" thickBot="1" x14ac:dyDescent="0.35">
      <c r="B15" s="87">
        <f>DATE(year,8,1)</f>
        <v>45870</v>
      </c>
      <c r="C15" s="88"/>
      <c r="D15" s="88"/>
      <c r="E15" s="88"/>
      <c r="F15" s="88"/>
      <c r="G15" s="88"/>
      <c r="H15" s="88"/>
      <c r="I15" s="88"/>
      <c r="J15" s="88"/>
      <c r="K15" s="89"/>
      <c r="L15" s="35"/>
      <c r="M15" s="87">
        <f>DATE(year+1,2,1)</f>
        <v>46054</v>
      </c>
      <c r="N15" s="88"/>
      <c r="O15" s="88"/>
      <c r="P15" s="88"/>
      <c r="Q15" s="88"/>
      <c r="R15" s="88"/>
      <c r="S15" s="88"/>
      <c r="T15" s="88"/>
      <c r="U15" s="88"/>
      <c r="V15" s="89"/>
      <c r="Y15" s="7" t="s">
        <v>8</v>
      </c>
    </row>
    <row r="16" spans="2:25" s="1" customFormat="1" ht="30.75" customHeight="1" x14ac:dyDescent="0.2">
      <c r="B16" s="40" t="str">
        <f>CHOOSE(1+MOD(startday+1-2,7),"Su","M","Tu","W","Th","F","Sa")</f>
        <v>Su</v>
      </c>
      <c r="C16" s="41" t="str">
        <f>CHOOSE(1+MOD(startday+2-2,7),"Su","M","Tu","W","Th","F","Sa")</f>
        <v>M</v>
      </c>
      <c r="D16" s="41" t="str">
        <f>CHOOSE(1+MOD(startday+3-2,7),"Su","M","Tu","W","Th","F","Sa")</f>
        <v>Tu</v>
      </c>
      <c r="E16" s="41" t="str">
        <f>CHOOSE(1+MOD(startday+4-2,7),"Su","M","Tu","W","Th","F","Sa")</f>
        <v>W</v>
      </c>
      <c r="F16" s="41" t="str">
        <f>CHOOSE(1+MOD(startday+5-2,7),"Su","M","Tu","W","Th","F","Sa")</f>
        <v>Th</v>
      </c>
      <c r="G16" s="41" t="str">
        <f>CHOOSE(1+MOD(startday+6-2,7),"Su","M","Tu","W","Th","F","Sa")</f>
        <v>F</v>
      </c>
      <c r="H16" s="73" t="str">
        <f>CHOOSE(1+MOD(startday+7-2,7),"Su","M","Tu","W","Th","F","Sa")</f>
        <v>Sa</v>
      </c>
      <c r="I16" s="35"/>
      <c r="J16" s="38" t="s">
        <v>9</v>
      </c>
      <c r="K16" s="39" t="s">
        <v>2</v>
      </c>
      <c r="L16" s="35"/>
      <c r="M16" s="50" t="str">
        <f>CHOOSE(1+MOD(startday+1-2,7),"Su","M","Tu","W","Th","F","Sa")</f>
        <v>Su</v>
      </c>
      <c r="N16" s="51" t="str">
        <f>CHOOSE(1+MOD(startday+2-2,7),"Su","M","Tu","W","Th","F","Sa")</f>
        <v>M</v>
      </c>
      <c r="O16" s="51" t="str">
        <f>CHOOSE(1+MOD(startday+3-2,7),"Su","M","Tu","W","Th","F","Sa")</f>
        <v>Tu</v>
      </c>
      <c r="P16" s="51" t="str">
        <f>CHOOSE(1+MOD(startday+4-2,7),"Su","M","Tu","W","Th","F","Sa")</f>
        <v>W</v>
      </c>
      <c r="Q16" s="51" t="str">
        <f>CHOOSE(1+MOD(startday+5-2,7),"Su","M","Tu","W","Th","F","Sa")</f>
        <v>Th</v>
      </c>
      <c r="R16" s="51" t="str">
        <f>CHOOSE(1+MOD(startday+6-2,7),"Su","M","Tu","W","Th","F","Sa")</f>
        <v>F</v>
      </c>
      <c r="S16" s="52" t="str">
        <f>CHOOSE(1+MOD(startday+7-2,7),"Su","M","Tu","W","Th","F","Sa")</f>
        <v>Sa</v>
      </c>
      <c r="T16" s="35"/>
      <c r="U16" s="42" t="s">
        <v>40</v>
      </c>
      <c r="V16" s="39" t="s">
        <v>41</v>
      </c>
      <c r="Y16" s="8">
        <v>1</v>
      </c>
    </row>
    <row r="17" spans="2:25" s="1" customFormat="1" ht="30.75" customHeight="1" x14ac:dyDescent="0.2">
      <c r="B17" s="17" t="str">
        <f>IF(WEEKDAY(B15,1)=startday,B15,"")</f>
        <v/>
      </c>
      <c r="C17" s="25" t="str">
        <f>IF(B17="",IF(WEEKDAY(B15,1)=MOD(startday,7)+1,B15,""),B17+1)</f>
        <v/>
      </c>
      <c r="D17" s="25" t="str">
        <f>IF(C17="",IF(WEEKDAY(B15,1)=MOD(startday+1,7)+1,B15,""),C17+1)</f>
        <v/>
      </c>
      <c r="E17" s="25" t="str">
        <f>IF(D17="",IF(WEEKDAY(B15,1)=MOD(startday+2,7)+1,B15,""),D17+1)</f>
        <v/>
      </c>
      <c r="F17" s="25" t="str">
        <f>IF(E17="",IF(WEEKDAY(B15,1)=MOD(startday+3,7)+1,B15,""),E17+1)</f>
        <v/>
      </c>
      <c r="G17" s="19">
        <f>IF(F17="",IF(WEEKDAY(B15,1)=MOD(startday+4,7)+1,B15,""),F17+1)</f>
        <v>45870</v>
      </c>
      <c r="H17" s="60">
        <f>IF(G17="",IF(WEEKDAY(B15,1)=MOD(startday+5,7)+1,B15,""),G17+1)</f>
        <v>45871</v>
      </c>
      <c r="I17" s="35"/>
      <c r="J17" s="38">
        <v>12</v>
      </c>
      <c r="K17" s="39" t="s">
        <v>10</v>
      </c>
      <c r="L17" s="35"/>
      <c r="M17" s="17">
        <f>IF(WEEKDAY(M15,1)=startday,M15,"")</f>
        <v>46054</v>
      </c>
      <c r="N17" s="18">
        <f>IF(M17="",IF(WEEKDAY(M15,1)=MOD(startday,7)+1,M15,""),M17+1)</f>
        <v>46055</v>
      </c>
      <c r="O17" s="18">
        <f>IF(N17="",IF(WEEKDAY(M15,1)=MOD(startday+1,7)+1,M15,""),N17+1)</f>
        <v>46056</v>
      </c>
      <c r="P17" s="18">
        <f>IF(O17="",IF(WEEKDAY(M15,1)=MOD(startday+2,7)+1,M15,""),O17+1)</f>
        <v>46057</v>
      </c>
      <c r="Q17" s="18">
        <f>IF(P17="",IF(WEEKDAY(M15,1)=MOD(startday+3,7)+1,M15,""),P17+1)</f>
        <v>46058</v>
      </c>
      <c r="R17" s="24">
        <f>IF(Q17="",IF(WEEKDAY(M15,1)=MOD(startday+4,7)+1,M15,""),Q17+1)</f>
        <v>46059</v>
      </c>
      <c r="S17" s="60">
        <f>IF(R17="",IF(WEEKDAY(M15,1)=MOD(startday+5,7)+1,M15,""),R17+1)</f>
        <v>46060</v>
      </c>
      <c r="T17" s="35"/>
      <c r="U17" s="42"/>
      <c r="V17" s="39"/>
      <c r="Y17" s="4"/>
    </row>
    <row r="18" spans="2:25" s="1" customFormat="1" ht="30.75" customHeight="1" x14ac:dyDescent="0.2">
      <c r="B18" s="17">
        <f>IF(H17="","",IF(MONTH(H17+1)&lt;&gt;MONTH(H17),"",H17+1))</f>
        <v>45872</v>
      </c>
      <c r="C18" s="19">
        <f>IF(B18="","",IF(MONTH(B18+1)&lt;&gt;MONTH(B18),"",B18+1))</f>
        <v>45873</v>
      </c>
      <c r="D18" s="19">
        <f t="shared" ref="D18:E22" si="7">IF(C18="","",IF(MONTH(C18+1)&lt;&gt;MONTH(C18),"",C18+1))</f>
        <v>45874</v>
      </c>
      <c r="E18" s="19">
        <f>IF(D18="","",IF(MONTH(D18+1)&lt;&gt;MONTH(D18),"",D18+1))</f>
        <v>45875</v>
      </c>
      <c r="F18" s="19">
        <f t="shared" ref="F18:H22" si="8">IF(E18="","",IF(MONTH(E18+1)&lt;&gt;MONTH(E18),"",E18+1))</f>
        <v>45876</v>
      </c>
      <c r="G18" s="19">
        <f t="shared" si="8"/>
        <v>45877</v>
      </c>
      <c r="H18" s="60">
        <f t="shared" si="8"/>
        <v>45878</v>
      </c>
      <c r="I18" s="35"/>
      <c r="J18" s="38"/>
      <c r="K18" s="39"/>
      <c r="L18" s="35"/>
      <c r="M18" s="17">
        <f>IF(S17="","",IF(MONTH(S17+1)&lt;&gt;MONTH(S17),"",S17+1))</f>
        <v>46061</v>
      </c>
      <c r="N18" s="18">
        <f>IF(M18="","",IF(MONTH(M18+1)&lt;&gt;MONTH(M18),"",M18+1))</f>
        <v>46062</v>
      </c>
      <c r="O18" s="18">
        <f t="shared" ref="O18:P22" si="9">IF(N18="","",IF(MONTH(N18+1)&lt;&gt;MONTH(N18),"",N18+1))</f>
        <v>46063</v>
      </c>
      <c r="P18" s="18">
        <f>IF(O18="","",IF(MONTH(O18+1)&lt;&gt;MONTH(O18),"",O18+1))</f>
        <v>46064</v>
      </c>
      <c r="Q18" s="18">
        <f t="shared" ref="Q18:S22" si="10">IF(P18="","",IF(MONTH(P18+1)&lt;&gt;MONTH(P18),"",P18+1))</f>
        <v>46065</v>
      </c>
      <c r="R18" s="24">
        <f t="shared" si="10"/>
        <v>46066</v>
      </c>
      <c r="S18" s="60">
        <f t="shared" si="10"/>
        <v>46067</v>
      </c>
      <c r="T18" s="35"/>
      <c r="U18" s="42"/>
      <c r="V18" s="39"/>
      <c r="Y18" s="86" t="s">
        <v>11</v>
      </c>
    </row>
    <row r="19" spans="2:25" s="1" customFormat="1" ht="30.75" customHeight="1" x14ac:dyDescent="0.2">
      <c r="B19" s="17">
        <f t="shared" ref="B19:B22" si="11">IF(H18="","",IF(MONTH(H18+1)&lt;&gt;MONTH(H18),"",H18+1))</f>
        <v>45879</v>
      </c>
      <c r="C19" s="19">
        <f t="shared" ref="C19:C22" si="12">IF(B19="","",IF(MONTH(B19+1)&lt;&gt;MONTH(B19),"",B19+1))</f>
        <v>45880</v>
      </c>
      <c r="D19" s="27">
        <f t="shared" si="7"/>
        <v>45881</v>
      </c>
      <c r="E19" s="18">
        <f t="shared" si="7"/>
        <v>45882</v>
      </c>
      <c r="F19" s="18">
        <f t="shared" si="8"/>
        <v>45883</v>
      </c>
      <c r="G19" s="26">
        <f t="shared" si="8"/>
        <v>45884</v>
      </c>
      <c r="H19" s="60">
        <f t="shared" si="8"/>
        <v>45885</v>
      </c>
      <c r="I19" s="35"/>
      <c r="J19" s="38"/>
      <c r="K19" s="39"/>
      <c r="L19" s="35"/>
      <c r="M19" s="17">
        <f t="shared" ref="M19:M22" si="13">IF(S18="","",IF(MONTH(S18+1)&lt;&gt;MONTH(S18),"",S18+1))</f>
        <v>46068</v>
      </c>
      <c r="N19" s="22">
        <f t="shared" ref="N19:N22" si="14">IF(M19="","",IF(MONTH(M19+1)&lt;&gt;MONTH(M19),"",M19+1))</f>
        <v>46069</v>
      </c>
      <c r="O19" s="22">
        <f t="shared" si="9"/>
        <v>46070</v>
      </c>
      <c r="P19" s="18">
        <f t="shared" si="9"/>
        <v>46071</v>
      </c>
      <c r="Q19" s="18">
        <f t="shared" si="10"/>
        <v>46072</v>
      </c>
      <c r="R19" s="18">
        <f t="shared" si="10"/>
        <v>46073</v>
      </c>
      <c r="S19" s="60">
        <f t="shared" si="10"/>
        <v>46074</v>
      </c>
      <c r="T19" s="35"/>
      <c r="U19" s="42"/>
      <c r="V19" s="39"/>
      <c r="Y19" s="86"/>
    </row>
    <row r="20" spans="2:25" s="1" customFormat="1" ht="30.75" customHeight="1" x14ac:dyDescent="0.2">
      <c r="B20" s="17">
        <f t="shared" si="11"/>
        <v>45886</v>
      </c>
      <c r="C20" s="18">
        <f t="shared" si="12"/>
        <v>45887</v>
      </c>
      <c r="D20" s="18">
        <f t="shared" si="7"/>
        <v>45888</v>
      </c>
      <c r="E20" s="18">
        <f t="shared" si="7"/>
        <v>45889</v>
      </c>
      <c r="F20" s="18">
        <f t="shared" si="8"/>
        <v>45890</v>
      </c>
      <c r="G20" s="24">
        <f t="shared" si="8"/>
        <v>45891</v>
      </c>
      <c r="H20" s="60">
        <f t="shared" si="8"/>
        <v>45892</v>
      </c>
      <c r="I20" s="35"/>
      <c r="J20" s="38"/>
      <c r="K20" s="39"/>
      <c r="L20" s="35"/>
      <c r="M20" s="17">
        <f t="shared" si="13"/>
        <v>46075</v>
      </c>
      <c r="N20" s="18">
        <f t="shared" si="14"/>
        <v>46076</v>
      </c>
      <c r="O20" s="18">
        <f t="shared" si="9"/>
        <v>46077</v>
      </c>
      <c r="P20" s="18">
        <f t="shared" si="9"/>
        <v>46078</v>
      </c>
      <c r="Q20" s="18">
        <f t="shared" si="10"/>
        <v>46079</v>
      </c>
      <c r="R20" s="24">
        <f t="shared" si="10"/>
        <v>46080</v>
      </c>
      <c r="S20" s="60">
        <f t="shared" si="10"/>
        <v>46081</v>
      </c>
      <c r="T20" s="35"/>
      <c r="U20" s="38"/>
      <c r="V20" s="39"/>
      <c r="Y20" s="86"/>
    </row>
    <row r="21" spans="2:25" s="1" customFormat="1" ht="30.75" customHeight="1" x14ac:dyDescent="0.2">
      <c r="B21" s="17">
        <f t="shared" si="11"/>
        <v>45893</v>
      </c>
      <c r="C21" s="18">
        <f t="shared" si="12"/>
        <v>45894</v>
      </c>
      <c r="D21" s="18">
        <f t="shared" si="7"/>
        <v>45895</v>
      </c>
      <c r="E21" s="18">
        <f t="shared" si="7"/>
        <v>45896</v>
      </c>
      <c r="F21" s="18">
        <f t="shared" si="8"/>
        <v>45897</v>
      </c>
      <c r="G21" s="24">
        <f t="shared" si="8"/>
        <v>45898</v>
      </c>
      <c r="H21" s="60">
        <f t="shared" si="8"/>
        <v>45899</v>
      </c>
      <c r="I21" s="35"/>
      <c r="J21" s="76"/>
      <c r="K21" s="39"/>
      <c r="L21" s="35"/>
      <c r="M21" s="43" t="str">
        <f t="shared" si="13"/>
        <v/>
      </c>
      <c r="N21" s="36" t="str">
        <f t="shared" si="14"/>
        <v/>
      </c>
      <c r="O21" s="36" t="str">
        <f t="shared" si="9"/>
        <v/>
      </c>
      <c r="P21" s="36" t="str">
        <f t="shared" si="9"/>
        <v/>
      </c>
      <c r="Q21" s="36" t="str">
        <f t="shared" si="10"/>
        <v/>
      </c>
      <c r="R21" s="36" t="str">
        <f t="shared" si="10"/>
        <v/>
      </c>
      <c r="S21" s="53" t="str">
        <f t="shared" si="10"/>
        <v/>
      </c>
      <c r="T21" s="35"/>
      <c r="U21" s="76"/>
      <c r="V21" s="39"/>
      <c r="Y21" s="86"/>
    </row>
    <row r="22" spans="2:25" s="1" customFormat="1" ht="30.75" customHeight="1" thickBot="1" x14ac:dyDescent="0.25">
      <c r="B22" s="20">
        <f t="shared" si="11"/>
        <v>45900</v>
      </c>
      <c r="C22" s="28" t="str">
        <f t="shared" si="12"/>
        <v/>
      </c>
      <c r="D22" s="28" t="str">
        <f t="shared" si="7"/>
        <v/>
      </c>
      <c r="E22" s="28" t="str">
        <f t="shared" si="7"/>
        <v/>
      </c>
      <c r="F22" s="28" t="str">
        <f t="shared" si="8"/>
        <v/>
      </c>
      <c r="G22" s="28" t="str">
        <f t="shared" si="8"/>
        <v/>
      </c>
      <c r="H22" s="62" t="str">
        <f t="shared" si="8"/>
        <v/>
      </c>
      <c r="I22" s="47"/>
      <c r="J22" s="77"/>
      <c r="K22" s="49"/>
      <c r="L22" s="35"/>
      <c r="M22" s="45" t="str">
        <f t="shared" si="13"/>
        <v/>
      </c>
      <c r="N22" s="46" t="str">
        <f t="shared" si="14"/>
        <v/>
      </c>
      <c r="O22" s="46" t="str">
        <f t="shared" si="9"/>
        <v/>
      </c>
      <c r="P22" s="46" t="str">
        <f t="shared" si="9"/>
        <v/>
      </c>
      <c r="Q22" s="46" t="str">
        <f t="shared" si="10"/>
        <v/>
      </c>
      <c r="R22" s="46" t="str">
        <f t="shared" si="10"/>
        <v/>
      </c>
      <c r="S22" s="54" t="str">
        <f t="shared" si="10"/>
        <v/>
      </c>
      <c r="T22" s="47"/>
      <c r="U22" s="77"/>
      <c r="V22" s="49"/>
      <c r="Y22" s="4"/>
    </row>
    <row r="23" spans="2:25" s="1" customFormat="1" ht="30.75" customHeight="1" thickBot="1" x14ac:dyDescent="0.25">
      <c r="B23" s="35"/>
      <c r="C23" s="35"/>
      <c r="D23" s="35"/>
      <c r="E23" s="35"/>
      <c r="F23" s="35"/>
      <c r="G23" s="35"/>
      <c r="H23" s="35"/>
      <c r="I23" s="35"/>
      <c r="J23" s="38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Y23" s="4"/>
    </row>
    <row r="24" spans="2:25" s="2" customFormat="1" ht="30.75" customHeight="1" thickBot="1" x14ac:dyDescent="0.35">
      <c r="B24" s="87">
        <f>DATE(year,9,1)</f>
        <v>45901</v>
      </c>
      <c r="C24" s="88"/>
      <c r="D24" s="88"/>
      <c r="E24" s="88"/>
      <c r="F24" s="88"/>
      <c r="G24" s="88"/>
      <c r="H24" s="88"/>
      <c r="I24" s="88"/>
      <c r="J24" s="88"/>
      <c r="K24" s="89"/>
      <c r="L24" s="35"/>
      <c r="M24" s="87">
        <f>DATE(year+1,3,1)</f>
        <v>46082</v>
      </c>
      <c r="N24" s="88"/>
      <c r="O24" s="88"/>
      <c r="P24" s="88"/>
      <c r="Q24" s="88"/>
      <c r="R24" s="88"/>
      <c r="S24" s="88"/>
      <c r="T24" s="88"/>
      <c r="U24" s="88"/>
      <c r="V24" s="89"/>
      <c r="Y24" s="4"/>
    </row>
    <row r="25" spans="2:25" s="12" customFormat="1" ht="30.75" customHeight="1" x14ac:dyDescent="0.2">
      <c r="B25" s="50" t="str">
        <f>CHOOSE(1+MOD(startday+1-2,7),"Su","M","Tu","W","Th","F","Sa")</f>
        <v>Su</v>
      </c>
      <c r="C25" s="51" t="str">
        <f>CHOOSE(1+MOD(startday+2-2,7),"Su","M","Tu","W","Th","F","Sa")</f>
        <v>M</v>
      </c>
      <c r="D25" s="51" t="str">
        <f>CHOOSE(1+MOD(startday+3-2,7),"Su","M","Tu","W","Th","F","Sa")</f>
        <v>Tu</v>
      </c>
      <c r="E25" s="51" t="str">
        <f>CHOOSE(1+MOD(startday+4-2,7),"Su","M","Tu","W","Th","F","Sa")</f>
        <v>W</v>
      </c>
      <c r="F25" s="51" t="str">
        <f>CHOOSE(1+MOD(startday+5-2,7),"Su","M","Tu","W","Th","F","Sa")</f>
        <v>Th</v>
      </c>
      <c r="G25" s="51" t="str">
        <f>CHOOSE(1+MOD(startday+6-2,7),"Su","M","Tu","W","Th","F","Sa")</f>
        <v>F</v>
      </c>
      <c r="H25" s="52" t="str">
        <f>CHOOSE(1+MOD(startday+7-2,7),"Su","M","Tu","W","Th","F","Sa")</f>
        <v>Sa</v>
      </c>
      <c r="I25" s="35"/>
      <c r="J25" s="42">
        <f>(DATE(year,9,1)+(1-1)*7)+IF(2&lt;WEEKDAY(DATE(year,9,1)),2+7-WEEKDAY(DATE(year,9,1)),2-WEEKDAY(DATE(year,9,1)))</f>
        <v>45901</v>
      </c>
      <c r="K25" s="39" t="s">
        <v>12</v>
      </c>
      <c r="L25" s="35"/>
      <c r="M25" s="50" t="str">
        <f>CHOOSE(1+MOD(startday+1-2,7),"Su","M","Tu","W","Th","F","Sa")</f>
        <v>Su</v>
      </c>
      <c r="N25" s="51" t="str">
        <f>CHOOSE(1+MOD(startday+2-2,7),"Su","M","Tu","W","Th","F","Sa")</f>
        <v>M</v>
      </c>
      <c r="O25" s="51" t="str">
        <f>CHOOSE(1+MOD(startday+3-2,7),"Su","M","Tu","W","Th","F","Sa")</f>
        <v>Tu</v>
      </c>
      <c r="P25" s="51" t="str">
        <f>CHOOSE(1+MOD(startday+4-2,7),"Su","M","Tu","W","Th","F","Sa")</f>
        <v>W</v>
      </c>
      <c r="Q25" s="51" t="str">
        <f>CHOOSE(1+MOD(startday+5-2,7),"Su","M","Tu","W","Th","F","Sa")</f>
        <v>Th</v>
      </c>
      <c r="R25" s="51" t="str">
        <f>CHOOSE(1+MOD(startday+6-2,7),"Su","M","Tu","W","Th","F","Sa")</f>
        <v>F</v>
      </c>
      <c r="S25" s="52" t="str">
        <f>CHOOSE(1+MOD(startday+7-2,7),"Su","M","Tu","W","Th","F","Sa")</f>
        <v>Sa</v>
      </c>
      <c r="T25" s="57"/>
      <c r="U25" s="58" t="s">
        <v>13</v>
      </c>
      <c r="V25" s="59" t="s">
        <v>14</v>
      </c>
      <c r="Y25" s="13"/>
    </row>
    <row r="26" spans="2:25" s="12" customFormat="1" ht="30.75" customHeight="1" x14ac:dyDescent="0.2">
      <c r="B26" s="17" t="str">
        <f>IF(WEEKDAY(B24,1)=startday,B24,"")</f>
        <v/>
      </c>
      <c r="C26" s="22">
        <f>IF(B26="",IF(WEEKDAY(B24,1)=MOD(startday,7)+1,B24,""),B26+1)</f>
        <v>45901</v>
      </c>
      <c r="D26" s="18">
        <f>IF(C26="",IF(WEEKDAY(B24,1)=MOD(startday+1,7)+1,B24,""),C26+1)</f>
        <v>45902</v>
      </c>
      <c r="E26" s="18">
        <f>IF(D26="",IF(WEEKDAY(B24,1)=MOD(startday+2,7)+1,B24,""),D26+1)</f>
        <v>45903</v>
      </c>
      <c r="F26" s="18">
        <f>IF(E26="",IF(WEEKDAY(B24,1)=MOD(startday+3,7)+1,B24,""),E26+1)</f>
        <v>45904</v>
      </c>
      <c r="G26" s="18">
        <f>IF(F26="",IF(WEEKDAY(B24,1)=MOD(startday+4,7)+1,B24,""),F26+1)</f>
        <v>45905</v>
      </c>
      <c r="H26" s="60">
        <f>IF(G26="",IF(WEEKDAY(B24,1)=MOD(startday+5,7)+1,B24,""),G26+1)</f>
        <v>45906</v>
      </c>
      <c r="I26" s="35"/>
      <c r="J26" s="38"/>
      <c r="K26" s="39"/>
      <c r="L26" s="35"/>
      <c r="M26" s="17">
        <f>IF(WEEKDAY(M24,1)=startday,M24,"")</f>
        <v>46082</v>
      </c>
      <c r="N26" s="18">
        <f>IF(M26="",IF(WEEKDAY(M24,1)=MOD(startday,7)+1,M24,""),M26+1)</f>
        <v>46083</v>
      </c>
      <c r="O26" s="18">
        <f>IF(N26="",IF(WEEKDAY(M24,1)=MOD(startday+1,7)+1,M24,""),N26+1)</f>
        <v>46084</v>
      </c>
      <c r="P26" s="18">
        <f>IF(O26="",IF(WEEKDAY(M24,1)=MOD(startday+2,7)+1,M24,""),O26+1)</f>
        <v>46085</v>
      </c>
      <c r="Q26" s="18">
        <f>IF(P26="",IF(WEEKDAY(M24,1)=MOD(startday+3,7)+1,M24,""),P26+1)</f>
        <v>46086</v>
      </c>
      <c r="R26" s="24">
        <f>IF(Q26="",IF(WEEKDAY(M24,1)=MOD(startday+4,7)+1,M24,""),Q26+1)</f>
        <v>46087</v>
      </c>
      <c r="S26" s="60">
        <f>IF(R26="",IF(WEEKDAY(M24,1)=MOD(startday+5,7)+1,M24,""),R26+1)</f>
        <v>46088</v>
      </c>
      <c r="T26" s="35"/>
      <c r="U26" s="38"/>
      <c r="V26" s="39"/>
      <c r="Y26" s="80" t="s">
        <v>33</v>
      </c>
    </row>
    <row r="27" spans="2:25" s="12" customFormat="1" ht="30.75" customHeight="1" x14ac:dyDescent="0.2">
      <c r="B27" s="17">
        <f>IF(H26="","",IF(MONTH(H26+1)&lt;&gt;MONTH(H26),"",H26+1))</f>
        <v>45907</v>
      </c>
      <c r="C27" s="18">
        <f>IF(B27="","",IF(MONTH(B27+1)&lt;&gt;MONTH(B27),"",B27+1))</f>
        <v>45908</v>
      </c>
      <c r="D27" s="18">
        <f t="shared" ref="D27:E31" si="15">IF(C27="","",IF(MONTH(C27+1)&lt;&gt;MONTH(C27),"",C27+1))</f>
        <v>45909</v>
      </c>
      <c r="E27" s="18">
        <f>IF(D27="","",IF(MONTH(D27+1)&lt;&gt;MONTH(D27),"",D27+1))</f>
        <v>45910</v>
      </c>
      <c r="F27" s="18">
        <f t="shared" ref="F27:H31" si="16">IF(E27="","",IF(MONTH(E27+1)&lt;&gt;MONTH(E27),"",E27+1))</f>
        <v>45911</v>
      </c>
      <c r="G27" s="24">
        <f t="shared" si="16"/>
        <v>45912</v>
      </c>
      <c r="H27" s="60">
        <f t="shared" si="16"/>
        <v>45913</v>
      </c>
      <c r="I27" s="35"/>
      <c r="J27" s="38"/>
      <c r="K27" s="39"/>
      <c r="L27" s="35"/>
      <c r="M27" s="17">
        <f>IF(S26="","",IF(MONTH(S26+1)&lt;&gt;MONTH(S26),"",S26+1))</f>
        <v>46089</v>
      </c>
      <c r="N27" s="26">
        <f>IF(M27="","",IF(MONTH(M27+1)&lt;&gt;MONTH(M27),"",M27+1))</f>
        <v>46090</v>
      </c>
      <c r="O27" s="26">
        <f t="shared" ref="O27:P31" si="17">IF(N27="","",IF(MONTH(N27+1)&lt;&gt;MONTH(N27),"",N27+1))</f>
        <v>46091</v>
      </c>
      <c r="P27" s="26">
        <f>IF(O27="","",IF(MONTH(O27+1)&lt;&gt;MONTH(O27),"",O27+1))</f>
        <v>46092</v>
      </c>
      <c r="Q27" s="26">
        <f t="shared" ref="Q27:S31" si="18">IF(P27="","",IF(MONTH(P27+1)&lt;&gt;MONTH(P27),"",P27+1))</f>
        <v>46093</v>
      </c>
      <c r="R27" s="24">
        <f t="shared" si="18"/>
        <v>46094</v>
      </c>
      <c r="S27" s="60">
        <f t="shared" si="18"/>
        <v>46095</v>
      </c>
      <c r="T27" s="35"/>
      <c r="V27" s="56"/>
      <c r="Y27" s="80"/>
    </row>
    <row r="28" spans="2:25" s="12" customFormat="1" ht="30.75" customHeight="1" x14ac:dyDescent="0.2">
      <c r="B28" s="17">
        <f t="shared" ref="B28:B31" si="19">IF(H27="","",IF(MONTH(H27+1)&lt;&gt;MONTH(H27),"",H27+1))</f>
        <v>45914</v>
      </c>
      <c r="C28" s="18">
        <f t="shared" ref="C28:C31" si="20">IF(B28="","",IF(MONTH(B28+1)&lt;&gt;MONTH(B28),"",B28+1))</f>
        <v>45915</v>
      </c>
      <c r="D28" s="18">
        <f t="shared" si="15"/>
        <v>45916</v>
      </c>
      <c r="E28" s="18">
        <f t="shared" si="15"/>
        <v>45917</v>
      </c>
      <c r="F28" s="18">
        <f t="shared" si="16"/>
        <v>45918</v>
      </c>
      <c r="G28" s="24">
        <f t="shared" si="16"/>
        <v>45919</v>
      </c>
      <c r="H28" s="60">
        <f t="shared" si="16"/>
        <v>45920</v>
      </c>
      <c r="I28" s="35"/>
      <c r="J28" s="38"/>
      <c r="K28" s="39"/>
      <c r="L28" s="35"/>
      <c r="M28" s="17">
        <f t="shared" ref="M28:M31" si="21">IF(S27="","",IF(MONTH(S27+1)&lt;&gt;MONTH(S27),"",S27+1))</f>
        <v>46096</v>
      </c>
      <c r="N28" s="22">
        <f t="shared" ref="N28:N31" si="22">IF(M28="","",IF(MONTH(M28+1)&lt;&gt;MONTH(M28),"",M28+1))</f>
        <v>46097</v>
      </c>
      <c r="O28" s="22">
        <f t="shared" si="17"/>
        <v>46098</v>
      </c>
      <c r="P28" s="22">
        <f t="shared" si="17"/>
        <v>46099</v>
      </c>
      <c r="Q28" s="22">
        <f t="shared" si="18"/>
        <v>46100</v>
      </c>
      <c r="R28" s="22">
        <f t="shared" si="18"/>
        <v>46101</v>
      </c>
      <c r="S28" s="60">
        <f t="shared" si="18"/>
        <v>46102</v>
      </c>
      <c r="T28" s="35"/>
      <c r="U28" s="38"/>
      <c r="V28" s="39"/>
      <c r="Y28" s="80"/>
    </row>
    <row r="29" spans="2:25" s="12" customFormat="1" ht="30.75" customHeight="1" x14ac:dyDescent="0.2">
      <c r="B29" s="17">
        <f t="shared" si="19"/>
        <v>45921</v>
      </c>
      <c r="C29" s="18">
        <f t="shared" si="20"/>
        <v>45922</v>
      </c>
      <c r="D29" s="18">
        <f t="shared" si="15"/>
        <v>45923</v>
      </c>
      <c r="E29" s="18">
        <f t="shared" si="15"/>
        <v>45924</v>
      </c>
      <c r="F29" s="18">
        <f t="shared" si="16"/>
        <v>45925</v>
      </c>
      <c r="G29" s="24">
        <f t="shared" si="16"/>
        <v>45926</v>
      </c>
      <c r="H29" s="60">
        <f t="shared" si="16"/>
        <v>45927</v>
      </c>
      <c r="I29" s="35"/>
      <c r="J29" s="38"/>
      <c r="K29" s="39"/>
      <c r="L29" s="35"/>
      <c r="M29" s="17">
        <f t="shared" si="21"/>
        <v>46103</v>
      </c>
      <c r="N29" s="26">
        <f t="shared" si="22"/>
        <v>46104</v>
      </c>
      <c r="O29" s="18">
        <f t="shared" si="17"/>
        <v>46105</v>
      </c>
      <c r="P29" s="18">
        <f t="shared" si="17"/>
        <v>46106</v>
      </c>
      <c r="Q29" s="18">
        <f t="shared" si="18"/>
        <v>46107</v>
      </c>
      <c r="R29" s="24">
        <f t="shared" si="18"/>
        <v>46108</v>
      </c>
      <c r="S29" s="60">
        <f t="shared" si="18"/>
        <v>46109</v>
      </c>
      <c r="T29" s="35"/>
      <c r="U29" s="38"/>
      <c r="V29" s="39"/>
      <c r="Y29" s="80"/>
    </row>
    <row r="30" spans="2:25" s="12" customFormat="1" ht="30.75" customHeight="1" x14ac:dyDescent="0.2">
      <c r="B30" s="17">
        <f t="shared" si="19"/>
        <v>45928</v>
      </c>
      <c r="C30" s="18">
        <f t="shared" si="20"/>
        <v>45929</v>
      </c>
      <c r="D30" s="18">
        <f t="shared" si="15"/>
        <v>45930</v>
      </c>
      <c r="E30" s="18" t="str">
        <f t="shared" si="15"/>
        <v/>
      </c>
      <c r="F30" s="18" t="str">
        <f t="shared" si="16"/>
        <v/>
      </c>
      <c r="G30" s="18" t="str">
        <f t="shared" si="16"/>
        <v/>
      </c>
      <c r="H30" s="60" t="str">
        <f t="shared" si="16"/>
        <v/>
      </c>
      <c r="I30" s="35"/>
      <c r="J30" s="76"/>
      <c r="K30" s="39"/>
      <c r="L30" s="35"/>
      <c r="M30" s="17">
        <f t="shared" si="21"/>
        <v>46110</v>
      </c>
      <c r="N30" s="18">
        <f t="shared" si="22"/>
        <v>46111</v>
      </c>
      <c r="O30" s="18">
        <f t="shared" si="17"/>
        <v>46112</v>
      </c>
      <c r="P30" s="18" t="str">
        <f t="shared" si="17"/>
        <v/>
      </c>
      <c r="Q30" s="18" t="str">
        <f t="shared" si="18"/>
        <v/>
      </c>
      <c r="R30" s="18" t="str">
        <f t="shared" si="18"/>
        <v/>
      </c>
      <c r="S30" s="60" t="str">
        <f t="shared" si="18"/>
        <v/>
      </c>
      <c r="T30" s="35"/>
      <c r="U30" s="76"/>
      <c r="V30" s="39"/>
      <c r="Y30" s="80"/>
    </row>
    <row r="31" spans="2:25" s="12" customFormat="1" ht="30.75" customHeight="1" thickBot="1" x14ac:dyDescent="0.25">
      <c r="B31" s="45" t="str">
        <f t="shared" si="19"/>
        <v/>
      </c>
      <c r="C31" s="46" t="str">
        <f t="shared" si="20"/>
        <v/>
      </c>
      <c r="D31" s="46" t="str">
        <f t="shared" si="15"/>
        <v/>
      </c>
      <c r="E31" s="46" t="str">
        <f t="shared" si="15"/>
        <v/>
      </c>
      <c r="F31" s="46" t="str">
        <f t="shared" si="16"/>
        <v/>
      </c>
      <c r="G31" s="46" t="str">
        <f t="shared" si="16"/>
        <v/>
      </c>
      <c r="H31" s="54" t="str">
        <f t="shared" si="16"/>
        <v/>
      </c>
      <c r="I31" s="47"/>
      <c r="J31" s="77"/>
      <c r="K31" s="49"/>
      <c r="L31" s="35"/>
      <c r="M31" s="45" t="str">
        <f t="shared" si="21"/>
        <v/>
      </c>
      <c r="N31" s="46" t="str">
        <f t="shared" si="22"/>
        <v/>
      </c>
      <c r="O31" s="46" t="str">
        <f t="shared" si="17"/>
        <v/>
      </c>
      <c r="P31" s="46" t="str">
        <f t="shared" si="17"/>
        <v/>
      </c>
      <c r="Q31" s="46" t="str">
        <f t="shared" si="18"/>
        <v/>
      </c>
      <c r="R31" s="46" t="str">
        <f t="shared" si="18"/>
        <v/>
      </c>
      <c r="S31" s="54" t="str">
        <f t="shared" si="18"/>
        <v/>
      </c>
      <c r="T31" s="47"/>
      <c r="U31" s="77"/>
      <c r="V31" s="49"/>
      <c r="Y31" s="13"/>
    </row>
    <row r="32" spans="2:25" s="1" customFormat="1" ht="30.75" customHeight="1" thickBot="1" x14ac:dyDescent="0.25">
      <c r="B32" s="35"/>
      <c r="C32" s="35"/>
      <c r="D32" s="35"/>
      <c r="E32" s="35"/>
      <c r="F32" s="35"/>
      <c r="G32" s="35"/>
      <c r="H32" s="35"/>
      <c r="I32" s="35"/>
      <c r="J32" s="38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Y32" s="4"/>
    </row>
    <row r="33" spans="2:33" s="2" customFormat="1" ht="30.75" customHeight="1" thickBot="1" x14ac:dyDescent="0.35">
      <c r="B33" s="87">
        <f>DATE(year,10,1)</f>
        <v>45931</v>
      </c>
      <c r="C33" s="88"/>
      <c r="D33" s="88"/>
      <c r="E33" s="88"/>
      <c r="F33" s="88"/>
      <c r="G33" s="88"/>
      <c r="H33" s="88"/>
      <c r="I33" s="88"/>
      <c r="J33" s="88"/>
      <c r="K33" s="89"/>
      <c r="L33" s="35"/>
      <c r="M33" s="83">
        <f>DATE(year+1,4,1)</f>
        <v>46113</v>
      </c>
      <c r="N33" s="84"/>
      <c r="O33" s="84"/>
      <c r="P33" s="84"/>
      <c r="Q33" s="84"/>
      <c r="R33" s="84"/>
      <c r="S33" s="84"/>
      <c r="T33" s="84"/>
      <c r="U33" s="84"/>
      <c r="V33" s="85"/>
      <c r="Y33" s="4"/>
    </row>
    <row r="34" spans="2:33" s="12" customFormat="1" ht="30.75" customHeight="1" x14ac:dyDescent="0.2">
      <c r="B34" s="50" t="str">
        <f>CHOOSE(1+MOD(startday+1-2,7),"Su","M","Tu","W","Th","F","Sa")</f>
        <v>Su</v>
      </c>
      <c r="C34" s="51" t="str">
        <f>CHOOSE(1+MOD(startday+2-2,7),"Su","M","Tu","W","Th","F","Sa")</f>
        <v>M</v>
      </c>
      <c r="D34" s="51" t="str">
        <f>CHOOSE(1+MOD(startday+3-2,7),"Su","M","Tu","W","Th","F","Sa")</f>
        <v>Tu</v>
      </c>
      <c r="E34" s="51" t="str">
        <f>CHOOSE(1+MOD(startday+4-2,7),"Su","M","Tu","W","Th","F","Sa")</f>
        <v>W</v>
      </c>
      <c r="F34" s="51" t="str">
        <f>CHOOSE(1+MOD(startday+5-2,7),"Su","M","Tu","W","Th","F","Sa")</f>
        <v>Th</v>
      </c>
      <c r="G34" s="51" t="str">
        <f>CHOOSE(1+MOD(startday+6-2,7),"Su","M","Tu","W","Th","F","Sa")</f>
        <v>F</v>
      </c>
      <c r="H34" s="52" t="str">
        <f>CHOOSE(1+MOD(startday+7-2,7),"Su","M","Tu","W","Th","F","Sa")</f>
        <v>Sa</v>
      </c>
      <c r="I34" s="35"/>
      <c r="J34" s="42" t="s">
        <v>17</v>
      </c>
      <c r="K34" s="39" t="s">
        <v>18</v>
      </c>
      <c r="L34" s="35"/>
      <c r="M34" s="50" t="str">
        <f>CHOOSE(1+MOD(startday+1-2,7),"Su","M","Tu","W","Th","F","Sa")</f>
        <v>Su</v>
      </c>
      <c r="N34" s="51" t="str">
        <f>CHOOSE(1+MOD(startday+2-2,7),"Su","M","Tu","W","Th","F","Sa")</f>
        <v>M</v>
      </c>
      <c r="O34" s="51" t="str">
        <f>CHOOSE(1+MOD(startday+3-2,7),"Su","M","Tu","W","Th","F","Sa")</f>
        <v>Tu</v>
      </c>
      <c r="P34" s="51" t="str">
        <f>CHOOSE(1+MOD(startday+4-2,7),"Su","M","Tu","W","Th","F","Sa")</f>
        <v>W</v>
      </c>
      <c r="Q34" s="51" t="str">
        <f>CHOOSE(1+MOD(startday+5-2,7),"Su","M","Tu","W","Th","F","Sa")</f>
        <v>Th</v>
      </c>
      <c r="R34" s="51" t="str">
        <f>CHOOSE(1+MOD(startday+6-2,7),"Su","M","Tu","W","Th","F","Sa")</f>
        <v>F</v>
      </c>
      <c r="S34" s="52" t="str">
        <f>CHOOSE(1+MOD(startday+7-2,7),"Su","M","Tu","W","Th","F","Sa")</f>
        <v>Sa</v>
      </c>
      <c r="T34" s="35"/>
      <c r="U34" s="42">
        <v>45660</v>
      </c>
      <c r="V34" s="39" t="s">
        <v>16</v>
      </c>
      <c r="Y34" s="13"/>
    </row>
    <row r="35" spans="2:33" s="12" customFormat="1" ht="30.75" customHeight="1" x14ac:dyDescent="0.35">
      <c r="B35" s="17" t="str">
        <f>IF(WEEKDAY(B33,1)=startday,B33,"")</f>
        <v/>
      </c>
      <c r="C35" s="18" t="str">
        <f>IF(B35="",IF(WEEKDAY(B33,1)=MOD(startday,7)+1,B33,""),B35+1)</f>
        <v/>
      </c>
      <c r="D35" s="18" t="str">
        <f>IF(C35="",IF(WEEKDAY(B33,1)=MOD(startday+1,7)+1,B33,""),C35+1)</f>
        <v/>
      </c>
      <c r="E35" s="18">
        <f>IF(D35="",IF(WEEKDAY(B33,1)=MOD(startday+2,7)+1,B33,""),D35+1)</f>
        <v>45931</v>
      </c>
      <c r="F35" s="18">
        <f>IF(E35="",IF(WEEKDAY(B33,1)=MOD(startday+3,7)+1,B33,""),E35+1)</f>
        <v>45932</v>
      </c>
      <c r="G35" s="24">
        <f>IF(F35="",IF(WEEKDAY(B33,1)=MOD(startday+4,7)+1,B33,""),F35+1)</f>
        <v>45933</v>
      </c>
      <c r="H35" s="60">
        <f>IF(G35="",IF(WEEKDAY(B33,1)=MOD(startday+5,7)+1,B33,""),G35+1)</f>
        <v>45934</v>
      </c>
      <c r="I35" s="35"/>
      <c r="J35" s="37"/>
      <c r="K35" s="44"/>
      <c r="L35" s="35"/>
      <c r="M35" s="17" t="str">
        <f>IF(WEEKDAY(M33,1)=startday,M33,"")</f>
        <v/>
      </c>
      <c r="N35" s="18" t="str">
        <f>IF(M35="",IF(WEEKDAY(M33,1)=MOD(startday,7)+1,M33,""),M35+1)</f>
        <v/>
      </c>
      <c r="O35" s="18" t="str">
        <f>IF(N35="",IF(WEEKDAY(M33,1)=MOD(startday+1,7)+1,M33,""),N35+1)</f>
        <v/>
      </c>
      <c r="P35" s="18">
        <f>IF(O35="",IF(WEEKDAY(M33,1)=MOD(startday+2,7)+1,M33,""),O35+1)</f>
        <v>46113</v>
      </c>
      <c r="Q35" s="18">
        <f>IF(P35="",IF(WEEKDAY(M33,1)=MOD(startday+3,7)+1,M33,""),P35+1)</f>
        <v>46114</v>
      </c>
      <c r="R35" s="22">
        <f>IF(Q35="",IF(WEEKDAY(M33,1)=MOD(startday+4,7)+1,M33,""),Q35+1)</f>
        <v>46115</v>
      </c>
      <c r="S35" s="60">
        <f>IF(R35="",IF(WEEKDAY(M33,1)=MOD(startday+5,7)+1,M33,""),R35+1)</f>
        <v>46116</v>
      </c>
      <c r="T35" s="35"/>
      <c r="U35" s="42">
        <v>6</v>
      </c>
      <c r="V35" s="15" t="s">
        <v>19</v>
      </c>
      <c r="Y35" s="80" t="s">
        <v>34</v>
      </c>
    </row>
    <row r="36" spans="2:33" s="12" customFormat="1" ht="30.75" customHeight="1" x14ac:dyDescent="0.2">
      <c r="B36" s="17">
        <f>IF(H35="","",IF(MONTH(H35+1)&lt;&gt;MONTH(H35),"",H35+1))</f>
        <v>45935</v>
      </c>
      <c r="C36" s="18">
        <f>IF(B36="","",IF(MONTH(B36+1)&lt;&gt;MONTH(B36),"",B36+1))</f>
        <v>45936</v>
      </c>
      <c r="D36" s="18">
        <f t="shared" ref="D36:E40" si="23">IF(C36="","",IF(MONTH(C36+1)&lt;&gt;MONTH(C36),"",C36+1))</f>
        <v>45937</v>
      </c>
      <c r="E36" s="18">
        <f>IF(D36="","",IF(MONTH(D36+1)&lt;&gt;MONTH(D36),"",D36+1))</f>
        <v>45938</v>
      </c>
      <c r="F36" s="18">
        <f t="shared" ref="F36:H40" si="24">IF(E36="","",IF(MONTH(E36+1)&lt;&gt;MONTH(E36),"",E36+1))</f>
        <v>45939</v>
      </c>
      <c r="G36" s="24">
        <f t="shared" si="24"/>
        <v>45940</v>
      </c>
      <c r="H36" s="60">
        <f t="shared" si="24"/>
        <v>45941</v>
      </c>
      <c r="I36" s="35"/>
      <c r="J36" s="63"/>
      <c r="K36" s="74"/>
      <c r="L36" s="35"/>
      <c r="M36" s="17">
        <f>IF(S35="","",IF(MONTH(S35+1)&lt;&gt;MONTH(S35),"",S35+1))</f>
        <v>46117</v>
      </c>
      <c r="N36" s="22">
        <f>IF(M36="","",IF(MONTH(M36+1)&lt;&gt;MONTH(M36),"",M36+1))</f>
        <v>46118</v>
      </c>
      <c r="O36" s="18">
        <f t="shared" ref="O36:P40" si="25">IF(N36="","",IF(MONTH(N36+1)&lt;&gt;MONTH(N36),"",N36+1))</f>
        <v>46119</v>
      </c>
      <c r="P36" s="18">
        <f>IF(O36="","",IF(MONTH(O36+1)&lt;&gt;MONTH(O36),"",O36+1))</f>
        <v>46120</v>
      </c>
      <c r="Q36" s="18">
        <f t="shared" ref="Q36:S40" si="26">IF(P36="","",IF(MONTH(P36+1)&lt;&gt;MONTH(P36),"",P36+1))</f>
        <v>46121</v>
      </c>
      <c r="R36" s="18">
        <f t="shared" si="26"/>
        <v>46122</v>
      </c>
      <c r="S36" s="60">
        <f t="shared" si="26"/>
        <v>46123</v>
      </c>
      <c r="T36" s="35"/>
      <c r="U36" s="38"/>
      <c r="V36" s="39"/>
      <c r="Y36" s="80"/>
    </row>
    <row r="37" spans="2:33" s="12" customFormat="1" ht="30.75" customHeight="1" x14ac:dyDescent="0.2">
      <c r="B37" s="17">
        <f t="shared" ref="B37:B40" si="27">IF(H36="","",IF(MONTH(H36+1)&lt;&gt;MONTH(H36),"",H36+1))</f>
        <v>45942</v>
      </c>
      <c r="C37" s="23">
        <f t="shared" ref="C37:C40" si="28">IF(B37="","",IF(MONTH(B37+1)&lt;&gt;MONTH(B37),"",B37+1))</f>
        <v>45943</v>
      </c>
      <c r="D37" s="23">
        <f t="shared" si="23"/>
        <v>45944</v>
      </c>
      <c r="E37" s="23">
        <f t="shared" si="23"/>
        <v>45945</v>
      </c>
      <c r="F37" s="23">
        <f t="shared" si="24"/>
        <v>45946</v>
      </c>
      <c r="G37" s="23">
        <f t="shared" si="24"/>
        <v>45947</v>
      </c>
      <c r="H37" s="60">
        <f t="shared" si="24"/>
        <v>45948</v>
      </c>
      <c r="I37" s="35"/>
      <c r="J37" s="63"/>
      <c r="K37" s="74"/>
      <c r="L37" s="35"/>
      <c r="M37" s="17">
        <f t="shared" ref="M37:M40" si="29">IF(S36="","",IF(MONTH(S36+1)&lt;&gt;MONTH(S36),"",S36+1))</f>
        <v>46124</v>
      </c>
      <c r="N37" s="18">
        <f t="shared" ref="N37:N40" si="30">IF(M37="","",IF(MONTH(M37+1)&lt;&gt;MONTH(M37),"",M37+1))</f>
        <v>46125</v>
      </c>
      <c r="O37" s="18">
        <f t="shared" si="25"/>
        <v>46126</v>
      </c>
      <c r="P37" s="18">
        <f t="shared" si="25"/>
        <v>46127</v>
      </c>
      <c r="Q37" s="18">
        <f t="shared" si="26"/>
        <v>46128</v>
      </c>
      <c r="R37" s="24">
        <f t="shared" si="26"/>
        <v>46129</v>
      </c>
      <c r="S37" s="60">
        <f t="shared" si="26"/>
        <v>46130</v>
      </c>
      <c r="T37" s="35"/>
      <c r="U37" s="38"/>
      <c r="V37" s="39"/>
      <c r="Y37" s="80"/>
    </row>
    <row r="38" spans="2:33" s="12" customFormat="1" ht="30.75" customHeight="1" x14ac:dyDescent="0.2">
      <c r="B38" s="17">
        <f t="shared" si="27"/>
        <v>45949</v>
      </c>
      <c r="C38" s="18">
        <f t="shared" si="28"/>
        <v>45950</v>
      </c>
      <c r="D38" s="18">
        <f t="shared" si="23"/>
        <v>45951</v>
      </c>
      <c r="E38" s="18">
        <f t="shared" si="23"/>
        <v>45952</v>
      </c>
      <c r="F38" s="18">
        <f t="shared" si="24"/>
        <v>45953</v>
      </c>
      <c r="G38" s="24">
        <f t="shared" si="24"/>
        <v>45954</v>
      </c>
      <c r="H38" s="60">
        <f t="shared" si="24"/>
        <v>45955</v>
      </c>
      <c r="I38" s="35"/>
      <c r="J38" s="38"/>
      <c r="K38" s="39"/>
      <c r="L38" s="35"/>
      <c r="M38" s="17">
        <f t="shared" si="29"/>
        <v>46131</v>
      </c>
      <c r="N38" s="18">
        <f t="shared" si="30"/>
        <v>46132</v>
      </c>
      <c r="O38" s="18">
        <f t="shared" si="25"/>
        <v>46133</v>
      </c>
      <c r="P38" s="18">
        <f t="shared" si="25"/>
        <v>46134</v>
      </c>
      <c r="Q38" s="18">
        <f t="shared" si="26"/>
        <v>46135</v>
      </c>
      <c r="R38" s="24">
        <f t="shared" si="26"/>
        <v>46136</v>
      </c>
      <c r="S38" s="60">
        <f t="shared" si="26"/>
        <v>46137</v>
      </c>
      <c r="T38" s="35"/>
      <c r="U38" s="38"/>
      <c r="V38" s="39"/>
      <c r="Y38" s="80"/>
    </row>
    <row r="39" spans="2:33" s="12" customFormat="1" ht="30.75" customHeight="1" x14ac:dyDescent="0.2">
      <c r="B39" s="17">
        <f t="shared" si="27"/>
        <v>45956</v>
      </c>
      <c r="C39" s="18">
        <f t="shared" si="28"/>
        <v>45957</v>
      </c>
      <c r="D39" s="18">
        <f t="shared" si="23"/>
        <v>45958</v>
      </c>
      <c r="E39" s="18">
        <f t="shared" si="23"/>
        <v>45959</v>
      </c>
      <c r="F39" s="18">
        <f t="shared" si="24"/>
        <v>45960</v>
      </c>
      <c r="G39" s="24">
        <f t="shared" si="24"/>
        <v>45961</v>
      </c>
      <c r="H39" s="60" t="str">
        <f t="shared" si="24"/>
        <v/>
      </c>
      <c r="I39" s="35"/>
      <c r="J39" s="76"/>
      <c r="K39" s="39"/>
      <c r="L39" s="35"/>
      <c r="M39" s="17">
        <f t="shared" si="29"/>
        <v>46138</v>
      </c>
      <c r="N39" s="18">
        <f t="shared" si="30"/>
        <v>46139</v>
      </c>
      <c r="O39" s="18">
        <f t="shared" si="25"/>
        <v>46140</v>
      </c>
      <c r="P39" s="18">
        <f t="shared" si="25"/>
        <v>46141</v>
      </c>
      <c r="Q39" s="18">
        <f t="shared" si="26"/>
        <v>46142</v>
      </c>
      <c r="R39" s="18" t="str">
        <f t="shared" si="26"/>
        <v/>
      </c>
      <c r="S39" s="60" t="str">
        <f t="shared" si="26"/>
        <v/>
      </c>
      <c r="T39" s="35"/>
      <c r="U39" s="76"/>
      <c r="V39" s="39"/>
      <c r="Y39" s="80"/>
    </row>
    <row r="40" spans="2:33" s="12" customFormat="1" ht="30.75" customHeight="1" thickBot="1" x14ac:dyDescent="0.25">
      <c r="B40" s="45" t="str">
        <f t="shared" si="27"/>
        <v/>
      </c>
      <c r="C40" s="46" t="str">
        <f t="shared" si="28"/>
        <v/>
      </c>
      <c r="D40" s="46" t="str">
        <f t="shared" si="23"/>
        <v/>
      </c>
      <c r="E40" s="46" t="str">
        <f t="shared" si="23"/>
        <v/>
      </c>
      <c r="F40" s="46" t="str">
        <f t="shared" si="24"/>
        <v/>
      </c>
      <c r="G40" s="46" t="str">
        <f t="shared" si="24"/>
        <v/>
      </c>
      <c r="H40" s="54" t="str">
        <f t="shared" si="24"/>
        <v/>
      </c>
      <c r="I40" s="47"/>
      <c r="J40" s="77"/>
      <c r="K40" s="49"/>
      <c r="L40" s="35"/>
      <c r="M40" s="45" t="str">
        <f t="shared" si="29"/>
        <v/>
      </c>
      <c r="N40" s="46" t="str">
        <f t="shared" si="30"/>
        <v/>
      </c>
      <c r="O40" s="46" t="str">
        <f t="shared" si="25"/>
        <v/>
      </c>
      <c r="P40" s="46" t="str">
        <f t="shared" si="25"/>
        <v/>
      </c>
      <c r="Q40" s="46" t="str">
        <f t="shared" si="26"/>
        <v/>
      </c>
      <c r="R40" s="46" t="str">
        <f t="shared" si="26"/>
        <v/>
      </c>
      <c r="S40" s="54" t="str">
        <f t="shared" si="26"/>
        <v/>
      </c>
      <c r="T40" s="47"/>
      <c r="U40" s="77"/>
      <c r="V40" s="49"/>
      <c r="Y40" s="13"/>
    </row>
    <row r="41" spans="2:33" s="1" customFormat="1" ht="30.75" customHeight="1" thickBot="1" x14ac:dyDescent="0.25">
      <c r="B41" s="35"/>
      <c r="C41" s="35"/>
      <c r="D41" s="35"/>
      <c r="E41" s="35"/>
      <c r="F41" s="35"/>
      <c r="G41" s="35"/>
      <c r="H41" s="35"/>
      <c r="I41" s="35"/>
      <c r="J41" s="38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Y41" s="4"/>
    </row>
    <row r="42" spans="2:33" s="2" customFormat="1" ht="30.75" customHeight="1" thickBot="1" x14ac:dyDescent="0.35">
      <c r="B42" s="87">
        <f>DATE(year,11,1)</f>
        <v>45962</v>
      </c>
      <c r="C42" s="88"/>
      <c r="D42" s="88"/>
      <c r="E42" s="88"/>
      <c r="F42" s="88"/>
      <c r="G42" s="88"/>
      <c r="H42" s="88"/>
      <c r="I42" s="88"/>
      <c r="J42" s="88"/>
      <c r="K42" s="89"/>
      <c r="L42" s="35"/>
      <c r="M42" s="87">
        <f>DATE(year+1,5,1)</f>
        <v>46143</v>
      </c>
      <c r="N42" s="88"/>
      <c r="O42" s="88"/>
      <c r="P42" s="88"/>
      <c r="Q42" s="88"/>
      <c r="R42" s="88"/>
      <c r="S42" s="88"/>
      <c r="T42" s="88"/>
      <c r="U42" s="88"/>
      <c r="V42" s="89"/>
      <c r="Y42" s="86" t="s">
        <v>35</v>
      </c>
    </row>
    <row r="43" spans="2:33" s="12" customFormat="1" ht="30.75" customHeight="1" x14ac:dyDescent="0.35">
      <c r="B43" s="50" t="str">
        <f>CHOOSE(1+MOD(startday+1-2,7),"Su","M","Tu","W","Th","F","Sa")</f>
        <v>Su</v>
      </c>
      <c r="C43" s="51" t="str">
        <f>CHOOSE(1+MOD(startday+2-2,7),"Su","M","Tu","W","Th","F","Sa")</f>
        <v>M</v>
      </c>
      <c r="D43" s="51" t="str">
        <f>CHOOSE(1+MOD(startday+3-2,7),"Su","M","Tu","W","Th","F","Sa")</f>
        <v>Tu</v>
      </c>
      <c r="E43" s="51" t="str">
        <f>CHOOSE(1+MOD(startday+4-2,7),"Su","M","Tu","W","Th","F","Sa")</f>
        <v>W</v>
      </c>
      <c r="F43" s="51" t="str">
        <f>CHOOSE(1+MOD(startday+5-2,7),"Su","M","Tu","W","Th","F","Sa")</f>
        <v>Th</v>
      </c>
      <c r="G43" s="51" t="str">
        <f>CHOOSE(1+MOD(startday+6-2,7),"Su","M","Tu","W","Th","F","Sa")</f>
        <v>F</v>
      </c>
      <c r="H43" s="52" t="str">
        <f>CHOOSE(1+MOD(startday+7-2,7),"Su","M","Tu","W","Th","F","Sa")</f>
        <v>Sa</v>
      </c>
      <c r="I43" s="35"/>
      <c r="J43" s="55"/>
      <c r="K43" s="44"/>
      <c r="L43" s="35"/>
      <c r="M43" s="50" t="str">
        <f>CHOOSE(1+MOD(startday+1-2,7),"Su","M","Tu","W","Th","F","Sa")</f>
        <v>Su</v>
      </c>
      <c r="N43" s="51" t="str">
        <f>CHOOSE(1+MOD(startday+2-2,7),"Su","M","Tu","W","Th","F","Sa")</f>
        <v>M</v>
      </c>
      <c r="O43" s="51" t="str">
        <f>CHOOSE(1+MOD(startday+3-2,7),"Su","M","Tu","W","Th","F","Sa")</f>
        <v>Tu</v>
      </c>
      <c r="P43" s="51" t="str">
        <f>CHOOSE(1+MOD(startday+4-2,7),"Su","M","Tu","W","Th","F","Sa")</f>
        <v>W</v>
      </c>
      <c r="Q43" s="51" t="str">
        <f>CHOOSE(1+MOD(startday+5-2,7),"Su","M","Tu","W","Th","F","Sa")</f>
        <v>Th</v>
      </c>
      <c r="R43" s="51" t="str">
        <f>CHOOSE(1+MOD(startday+6-2,7),"Su","M","Tu","W","Th","F","Sa")</f>
        <v>F</v>
      </c>
      <c r="S43" s="52" t="str">
        <f>CHOOSE(1+MOD(startday+7-2,7),"Su","M","Tu","W","Th","F","Sa")</f>
        <v>Sa</v>
      </c>
      <c r="T43" s="35"/>
      <c r="U43" s="42"/>
      <c r="V43" s="39"/>
      <c r="Y43" s="86"/>
    </row>
    <row r="44" spans="2:33" s="12" customFormat="1" ht="30.75" customHeight="1" x14ac:dyDescent="0.2">
      <c r="B44" s="17" t="str">
        <f>IF(WEEKDAY(B42,1)=startday,B42,"")</f>
        <v/>
      </c>
      <c r="C44" s="18" t="str">
        <f>IF(B44="",IF(WEEKDAY(B42,1)=MOD(startday,7)+1,B42,""),B44+1)</f>
        <v/>
      </c>
      <c r="D44" s="18" t="str">
        <f>IF(C44="",IF(WEEKDAY(B42,1)=MOD(startday+1,7)+1,B42,""),C44+1)</f>
        <v/>
      </c>
      <c r="E44" s="18" t="str">
        <f>IF(D44="",IF(WEEKDAY(B42,1)=MOD(startday+2,7)+1,B42,""),D44+1)</f>
        <v/>
      </c>
      <c r="F44" s="18" t="str">
        <f>IF(E44="",IF(WEEKDAY(B42,1)=MOD(startday+3,7)+1,B42,""),E44+1)</f>
        <v/>
      </c>
      <c r="G44" s="18" t="str">
        <f>IF(F44="",IF(WEEKDAY(B42,1)=MOD(startday+4,7)+1,B42,""),F44+1)</f>
        <v/>
      </c>
      <c r="H44" s="60">
        <f>IF(G44="",IF(WEEKDAY(B42,1)=MOD(startday+5,7)+1,B42,""),G44+1)</f>
        <v>45962</v>
      </c>
      <c r="I44" s="35"/>
      <c r="J44" s="42" t="s">
        <v>20</v>
      </c>
      <c r="K44" s="39" t="s">
        <v>21</v>
      </c>
      <c r="L44" s="35"/>
      <c r="M44" s="29" t="str">
        <f>IF(WEEKDAY(M42,1)=startday,M42,"")</f>
        <v/>
      </c>
      <c r="N44" s="30" t="str">
        <f>IF(M44="",IF(WEEKDAY(M42,1)=MOD(startday,7)+1,M42,""),M44+1)</f>
        <v/>
      </c>
      <c r="O44" s="30" t="str">
        <f>IF(N44="",IF(WEEKDAY(M42,1)=MOD(startday+1,7)+1,M42,""),N44+1)</f>
        <v/>
      </c>
      <c r="P44" s="30" t="str">
        <f>IF(O44="",IF(WEEKDAY(M42,1)=MOD(startday+2,7)+1,M42,""),O44+1)</f>
        <v/>
      </c>
      <c r="Q44" s="30" t="str">
        <f>IF(P44="",IF(WEEKDAY(M42,1)=MOD(startday+3,7)+1,M42,""),P44+1)</f>
        <v/>
      </c>
      <c r="R44" s="32">
        <f>IF(Q44="",IF(WEEKDAY(M42,1)=MOD(startday+4,7)+1,M42,""),Q44+1)</f>
        <v>46143</v>
      </c>
      <c r="S44" s="71">
        <f>IF(R44="",IF(WEEKDAY(M42,1)=MOD(startday+5,7)+1,M42,""),R44+1)</f>
        <v>46144</v>
      </c>
      <c r="T44" s="35"/>
      <c r="U44" s="38">
        <v>22</v>
      </c>
      <c r="V44" s="39" t="s">
        <v>36</v>
      </c>
      <c r="Y44" s="86"/>
    </row>
    <row r="45" spans="2:33" s="12" customFormat="1" ht="30.75" customHeight="1" x14ac:dyDescent="0.35">
      <c r="B45" s="17">
        <f>IF(H44="","",IF(MONTH(H44+1)&lt;&gt;MONTH(H44),"",H44+1))</f>
        <v>45963</v>
      </c>
      <c r="C45" s="26">
        <f>IF(B45="","",IF(MONTH(B45+1)&lt;&gt;MONTH(B45),"",B45+1))</f>
        <v>45964</v>
      </c>
      <c r="D45" s="18">
        <f t="shared" ref="D45:E49" si="31">IF(C45="","",IF(MONTH(C45+1)&lt;&gt;MONTH(C45),"",C45+1))</f>
        <v>45965</v>
      </c>
      <c r="E45" s="18">
        <f>IF(D45="","",IF(MONTH(D45+1)&lt;&gt;MONTH(D45),"",D45+1))</f>
        <v>45966</v>
      </c>
      <c r="F45" s="18">
        <f t="shared" ref="F45:H49" si="32">IF(E45="","",IF(MONTH(E45+1)&lt;&gt;MONTH(E45),"",E45+1))</f>
        <v>45967</v>
      </c>
      <c r="G45" s="24">
        <f t="shared" si="32"/>
        <v>45968</v>
      </c>
      <c r="H45" s="60">
        <f t="shared" si="32"/>
        <v>45969</v>
      </c>
      <c r="I45" s="35"/>
      <c r="J45" s="42"/>
      <c r="K45" s="39"/>
      <c r="L45" s="35"/>
      <c r="M45" s="29">
        <f>IF(S44="","",IF(MONTH(S44+1)&lt;&gt;MONTH(S44),"",S44+1))</f>
        <v>46145</v>
      </c>
      <c r="N45" s="30">
        <f>IF(M45="","",IF(MONTH(M45+1)&lt;&gt;MONTH(M45),"",M45+1))</f>
        <v>46146</v>
      </c>
      <c r="O45" s="30">
        <f t="shared" ref="O45:P49" si="33">IF(N45="","",IF(MONTH(N45+1)&lt;&gt;MONTH(N45),"",N45+1))</f>
        <v>46147</v>
      </c>
      <c r="P45" s="30">
        <f>IF(O45="","",IF(MONTH(O45+1)&lt;&gt;MONTH(O45),"",O45+1))</f>
        <v>46148</v>
      </c>
      <c r="Q45" s="30">
        <f t="shared" ref="Q45:S49" si="34">IF(P45="","",IF(MONTH(P45+1)&lt;&gt;MONTH(P45),"",P45+1))</f>
        <v>46149</v>
      </c>
      <c r="R45" s="32">
        <f t="shared" si="34"/>
        <v>46150</v>
      </c>
      <c r="S45" s="71">
        <f t="shared" si="34"/>
        <v>46151</v>
      </c>
      <c r="T45" s="35"/>
      <c r="U45" s="37"/>
      <c r="V45" s="44"/>
      <c r="Y45" s="86"/>
      <c r="AG45" s="14"/>
    </row>
    <row r="46" spans="2:33" s="12" customFormat="1" ht="30.75" customHeight="1" x14ac:dyDescent="0.2">
      <c r="B46" s="17">
        <f t="shared" ref="B46:B49" si="35">IF(H45="","",IF(MONTH(H45+1)&lt;&gt;MONTH(H45),"",H45+1))</f>
        <v>45970</v>
      </c>
      <c r="C46" s="18">
        <f t="shared" ref="C46:C49" si="36">IF(B46="","",IF(MONTH(B46+1)&lt;&gt;MONTH(B46),"",B46+1))</f>
        <v>45971</v>
      </c>
      <c r="D46" s="18">
        <f t="shared" si="31"/>
        <v>45972</v>
      </c>
      <c r="E46" s="18">
        <f t="shared" si="31"/>
        <v>45973</v>
      </c>
      <c r="F46" s="18">
        <f t="shared" si="32"/>
        <v>45974</v>
      </c>
      <c r="G46" s="24">
        <f t="shared" si="32"/>
        <v>45975</v>
      </c>
      <c r="H46" s="60">
        <f t="shared" si="32"/>
        <v>45976</v>
      </c>
      <c r="I46" s="35"/>
      <c r="J46" s="38"/>
      <c r="K46" s="39"/>
      <c r="L46" s="35"/>
      <c r="M46" s="29">
        <f t="shared" ref="M46:M49" si="37">IF(S45="","",IF(MONTH(S45+1)&lt;&gt;MONTH(S45),"",S45+1))</f>
        <v>46152</v>
      </c>
      <c r="N46" s="30">
        <f t="shared" ref="N46:N49" si="38">IF(M46="","",IF(MONTH(M46+1)&lt;&gt;MONTH(M46),"",M46+1))</f>
        <v>46153</v>
      </c>
      <c r="O46" s="30">
        <f t="shared" si="33"/>
        <v>46154</v>
      </c>
      <c r="P46" s="30">
        <f t="shared" si="33"/>
        <v>46155</v>
      </c>
      <c r="Q46" s="30">
        <f t="shared" si="34"/>
        <v>46156</v>
      </c>
      <c r="R46" s="32">
        <f t="shared" si="34"/>
        <v>46157</v>
      </c>
      <c r="S46" s="71">
        <f t="shared" si="34"/>
        <v>46158</v>
      </c>
      <c r="T46" s="35"/>
      <c r="U46" s="38"/>
      <c r="V46" s="39"/>
      <c r="Y46" s="86"/>
    </row>
    <row r="47" spans="2:33" s="12" customFormat="1" ht="30.75" customHeight="1" x14ac:dyDescent="0.2">
      <c r="B47" s="17">
        <f t="shared" si="35"/>
        <v>45977</v>
      </c>
      <c r="C47" s="18">
        <f t="shared" si="36"/>
        <v>45978</v>
      </c>
      <c r="D47" s="18">
        <f t="shared" si="31"/>
        <v>45979</v>
      </c>
      <c r="E47" s="18">
        <f t="shared" si="31"/>
        <v>45980</v>
      </c>
      <c r="F47" s="18">
        <f t="shared" si="32"/>
        <v>45981</v>
      </c>
      <c r="G47" s="24">
        <f t="shared" si="32"/>
        <v>45982</v>
      </c>
      <c r="H47" s="60">
        <f t="shared" si="32"/>
        <v>45983</v>
      </c>
      <c r="I47" s="35"/>
      <c r="J47" s="38"/>
      <c r="K47" s="39"/>
      <c r="L47" s="35"/>
      <c r="M47" s="29">
        <f t="shared" si="37"/>
        <v>46159</v>
      </c>
      <c r="N47" s="30">
        <f t="shared" si="38"/>
        <v>46160</v>
      </c>
      <c r="O47" s="30">
        <f t="shared" si="33"/>
        <v>46161</v>
      </c>
      <c r="P47" s="30">
        <f t="shared" si="33"/>
        <v>46162</v>
      </c>
      <c r="Q47" s="32">
        <f t="shared" si="34"/>
        <v>46163</v>
      </c>
      <c r="R47" s="72">
        <f t="shared" si="34"/>
        <v>46164</v>
      </c>
      <c r="S47" s="71">
        <f t="shared" si="34"/>
        <v>46165</v>
      </c>
      <c r="T47" s="35"/>
      <c r="U47" s="38"/>
      <c r="V47" s="39"/>
      <c r="Y47" s="13"/>
    </row>
    <row r="48" spans="2:33" s="12" customFormat="1" ht="30.75" customHeight="1" x14ac:dyDescent="0.2">
      <c r="B48" s="17">
        <f t="shared" si="35"/>
        <v>45984</v>
      </c>
      <c r="C48" s="22">
        <f t="shared" si="36"/>
        <v>45985</v>
      </c>
      <c r="D48" s="22">
        <f t="shared" si="31"/>
        <v>45986</v>
      </c>
      <c r="E48" s="22">
        <f t="shared" si="31"/>
        <v>45987</v>
      </c>
      <c r="F48" s="22">
        <f t="shared" si="32"/>
        <v>45988</v>
      </c>
      <c r="G48" s="22">
        <f t="shared" si="32"/>
        <v>45989</v>
      </c>
      <c r="H48" s="60">
        <f t="shared" si="32"/>
        <v>45990</v>
      </c>
      <c r="I48" s="35"/>
      <c r="J48" s="76"/>
      <c r="K48" s="39"/>
      <c r="L48" s="35"/>
      <c r="M48" s="29">
        <f t="shared" si="37"/>
        <v>46166</v>
      </c>
      <c r="N48" s="31">
        <f t="shared" si="38"/>
        <v>46167</v>
      </c>
      <c r="O48" s="30">
        <f t="shared" si="33"/>
        <v>46168</v>
      </c>
      <c r="P48" s="30">
        <f t="shared" si="33"/>
        <v>46169</v>
      </c>
      <c r="Q48" s="30">
        <f t="shared" si="34"/>
        <v>46170</v>
      </c>
      <c r="R48" s="30">
        <f t="shared" si="34"/>
        <v>46171</v>
      </c>
      <c r="S48" s="71">
        <f t="shared" si="34"/>
        <v>46172</v>
      </c>
      <c r="T48" s="35"/>
      <c r="U48" s="76"/>
      <c r="V48" s="39"/>
      <c r="Y48" s="13"/>
    </row>
    <row r="49" spans="2:29" s="12" customFormat="1" ht="30.75" customHeight="1" thickBot="1" x14ac:dyDescent="0.25">
      <c r="B49" s="20">
        <f t="shared" si="35"/>
        <v>45991</v>
      </c>
      <c r="C49" s="21" t="str">
        <f t="shared" si="36"/>
        <v/>
      </c>
      <c r="D49" s="21" t="str">
        <f t="shared" si="31"/>
        <v/>
      </c>
      <c r="E49" s="21" t="str">
        <f t="shared" si="31"/>
        <v/>
      </c>
      <c r="F49" s="21" t="str">
        <f t="shared" si="32"/>
        <v/>
      </c>
      <c r="G49" s="21" t="str">
        <f t="shared" si="32"/>
        <v/>
      </c>
      <c r="H49" s="61" t="str">
        <f t="shared" si="32"/>
        <v/>
      </c>
      <c r="I49" s="47"/>
      <c r="J49" s="77"/>
      <c r="K49" s="49"/>
      <c r="L49" s="35"/>
      <c r="M49" s="33">
        <f t="shared" si="37"/>
        <v>46173</v>
      </c>
      <c r="N49" s="34" t="str">
        <f t="shared" si="38"/>
        <v/>
      </c>
      <c r="O49" s="34" t="str">
        <f t="shared" si="33"/>
        <v/>
      </c>
      <c r="P49" s="34" t="str">
        <f t="shared" si="33"/>
        <v/>
      </c>
      <c r="Q49" s="34" t="str">
        <f t="shared" si="34"/>
        <v/>
      </c>
      <c r="R49" s="34" t="str">
        <f t="shared" si="34"/>
        <v/>
      </c>
      <c r="S49" s="75" t="str">
        <f t="shared" si="34"/>
        <v/>
      </c>
      <c r="T49" s="47"/>
      <c r="U49" s="77"/>
      <c r="V49" s="49"/>
      <c r="Y49" s="13"/>
    </row>
    <row r="50" spans="2:29" s="1" customFormat="1" ht="30.75" customHeight="1" thickBot="1" x14ac:dyDescent="0.25">
      <c r="B50" s="35"/>
      <c r="C50" s="35"/>
      <c r="D50" s="35"/>
      <c r="E50" s="35"/>
      <c r="F50" s="35"/>
      <c r="G50" s="35"/>
      <c r="H50" s="35"/>
      <c r="I50" s="35"/>
      <c r="J50" s="38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Y50" s="4"/>
    </row>
    <row r="51" spans="2:29" s="2" customFormat="1" ht="30.75" customHeight="1" thickBot="1" x14ac:dyDescent="0.35">
      <c r="B51" s="87">
        <f>DATE(year,12,1)</f>
        <v>45992</v>
      </c>
      <c r="C51" s="88"/>
      <c r="D51" s="88"/>
      <c r="E51" s="88"/>
      <c r="F51" s="88"/>
      <c r="G51" s="88"/>
      <c r="H51" s="88"/>
      <c r="I51" s="88"/>
      <c r="J51" s="88"/>
      <c r="K51" s="89"/>
      <c r="L51" s="35"/>
      <c r="M51" s="83">
        <f>DATE(year+1,6,1)</f>
        <v>46174</v>
      </c>
      <c r="N51" s="84"/>
      <c r="O51" s="84"/>
      <c r="P51" s="84"/>
      <c r="Q51" s="84"/>
      <c r="R51" s="84"/>
      <c r="S51" s="84"/>
      <c r="T51" s="84"/>
      <c r="U51" s="84"/>
      <c r="V51" s="85"/>
      <c r="Y51" s="86" t="s">
        <v>37</v>
      </c>
    </row>
    <row r="52" spans="2:29" s="12" customFormat="1" ht="30.75" customHeight="1" x14ac:dyDescent="0.2">
      <c r="B52" s="50" t="str">
        <f>CHOOSE(1+MOD(startday+1-2,7),"Su","M","Tu","W","Th","F","Sa")</f>
        <v>Su</v>
      </c>
      <c r="C52" s="51" t="str">
        <f>CHOOSE(1+MOD(startday+2-2,7),"Su","M","Tu","W","Th","F","Sa")</f>
        <v>M</v>
      </c>
      <c r="D52" s="51" t="str">
        <f>CHOOSE(1+MOD(startday+3-2,7),"Su","M","Tu","W","Th","F","Sa")</f>
        <v>Tu</v>
      </c>
      <c r="E52" s="51" t="str">
        <f>CHOOSE(1+MOD(startday+4-2,7),"Su","M","Tu","W","Th","F","Sa")</f>
        <v>W</v>
      </c>
      <c r="F52" s="51" t="str">
        <f>CHOOSE(1+MOD(startday+5-2,7),"Su","M","Tu","W","Th","F","Sa")</f>
        <v>Th</v>
      </c>
      <c r="G52" s="51" t="str">
        <f>CHOOSE(1+MOD(startday+6-2,7),"Su","M","Tu","W","Th","F","Sa")</f>
        <v>F</v>
      </c>
      <c r="H52" s="52" t="str">
        <f>CHOOSE(1+MOD(startday+7-2,7),"Su","M","Tu","W","Th","F","Sa")</f>
        <v>Sa</v>
      </c>
      <c r="I52" s="35"/>
      <c r="J52" s="42" t="s">
        <v>22</v>
      </c>
      <c r="K52" s="39" t="s">
        <v>3</v>
      </c>
      <c r="L52" s="35"/>
      <c r="M52" s="50" t="str">
        <f>CHOOSE(1+MOD(startday+1-2,7),"Su","M","Tu","W","Th","F","Sa")</f>
        <v>Su</v>
      </c>
      <c r="N52" s="51" t="str">
        <f>CHOOSE(1+MOD(startday+2-2,7),"Su","M","Tu","W","Th","F","Sa")</f>
        <v>M</v>
      </c>
      <c r="O52" s="51" t="str">
        <f>CHOOSE(1+MOD(startday+3-2,7),"Su","M","Tu","W","Th","F","Sa")</f>
        <v>Tu</v>
      </c>
      <c r="P52" s="51" t="str">
        <f>CHOOSE(1+MOD(startday+4-2,7),"Su","M","Tu","W","Th","F","Sa")</f>
        <v>W</v>
      </c>
      <c r="Q52" s="51" t="str">
        <f>CHOOSE(1+MOD(startday+5-2,7),"Su","M","Tu","W","Th","F","Sa")</f>
        <v>Th</v>
      </c>
      <c r="R52" s="51" t="str">
        <f>CHOOSE(1+MOD(startday+6-2,7),"Su","M","Tu","W","Th","F","Sa")</f>
        <v>F</v>
      </c>
      <c r="S52" s="52" t="str">
        <f>CHOOSE(1+MOD(startday+7-2,7),"Su","M","Tu","W","Th","F","Sa")</f>
        <v>Sa</v>
      </c>
      <c r="T52" s="35"/>
      <c r="U52" s="42"/>
      <c r="V52" s="39"/>
      <c r="Y52" s="86"/>
    </row>
    <row r="53" spans="2:29" s="12" customFormat="1" ht="30.75" customHeight="1" x14ac:dyDescent="0.35">
      <c r="B53" s="17" t="str">
        <f>IF(WEEKDAY(B51,1)=startday,B51,"")</f>
        <v/>
      </c>
      <c r="C53" s="18">
        <f>IF(B53="",IF(WEEKDAY(B51,1)=MOD(startday,7)+1,B51,""),B53+1)</f>
        <v>45992</v>
      </c>
      <c r="D53" s="18">
        <f>IF(C53="",IF(WEEKDAY(B51,1)=MOD(startday+1,7)+1,B51,""),C53+1)</f>
        <v>45993</v>
      </c>
      <c r="E53" s="18">
        <f>IF(D53="",IF(WEEKDAY(B51,1)=MOD(startday+2,7)+1,B51,""),D53+1)</f>
        <v>45994</v>
      </c>
      <c r="F53" s="18">
        <f>IF(E53="",IF(WEEKDAY(B51,1)=MOD(startday+3,7)+1,B51,""),E53+1)</f>
        <v>45995</v>
      </c>
      <c r="G53" s="24">
        <f>IF(F53="",IF(WEEKDAY(B51,1)=MOD(startday+4,7)+1,B51,""),F53+1)</f>
        <v>45996</v>
      </c>
      <c r="H53" s="60">
        <f>IF(G53="",IF(WEEKDAY(B51,1)=MOD(startday+5,7)+1,B51,""),G53+1)</f>
        <v>45997</v>
      </c>
      <c r="I53" s="35"/>
      <c r="J53" s="37"/>
      <c r="K53" s="44"/>
      <c r="L53" s="35"/>
      <c r="M53" s="17" t="str">
        <f>IF(WEEKDAY(M51,1)=startday,M51,"")</f>
        <v/>
      </c>
      <c r="N53" s="18">
        <f>IF(M53="",IF(WEEKDAY(M51,1)=MOD(startday,7)+1,M51,""),M53+1)</f>
        <v>46174</v>
      </c>
      <c r="O53" s="18">
        <f>IF(N53="",IF(WEEKDAY(M51,1)=MOD(startday+1,7)+1,M51,""),N53+1)</f>
        <v>46175</v>
      </c>
      <c r="P53" s="18">
        <f>IF(O53="",IF(WEEKDAY(M51,1)=MOD(startday+2,7)+1,M51,""),O53+1)</f>
        <v>46176</v>
      </c>
      <c r="Q53" s="18">
        <f>IF(P53="",IF(WEEKDAY(M51,1)=MOD(startday+3,7)+1,M51,""),P53+1)</f>
        <v>46177</v>
      </c>
      <c r="R53" s="18">
        <f>IF(Q53="",IF(WEEKDAY(M51,1)=MOD(startday+4,7)+1,M51,""),Q53+1)</f>
        <v>46178</v>
      </c>
      <c r="S53" s="60">
        <f>IF(R53="",IF(WEEKDAY(M51,1)=MOD(startday+5,7)+1,M51,""),R53+1)</f>
        <v>46179</v>
      </c>
      <c r="T53" s="35"/>
      <c r="U53" s="42"/>
      <c r="V53" s="39"/>
      <c r="Y53" s="86"/>
    </row>
    <row r="54" spans="2:29" s="12" customFormat="1" ht="30.75" customHeight="1" x14ac:dyDescent="0.35">
      <c r="B54" s="17">
        <f>IF(H53="","",IF(MONTH(H53+1)&lt;&gt;MONTH(H53),"",H53+1))</f>
        <v>45998</v>
      </c>
      <c r="C54" s="18">
        <f>IF(B54="","",IF(MONTH(B54+1)&lt;&gt;MONTH(B54),"",B54+1))</f>
        <v>45999</v>
      </c>
      <c r="D54" s="18">
        <f t="shared" ref="D54:E58" si="39">IF(C54="","",IF(MONTH(C54+1)&lt;&gt;MONTH(C54),"",C54+1))</f>
        <v>46000</v>
      </c>
      <c r="E54" s="18">
        <f>IF(D54="","",IF(MONTH(D54+1)&lt;&gt;MONTH(D54),"",D54+1))</f>
        <v>46001</v>
      </c>
      <c r="F54" s="18">
        <f t="shared" ref="F54:H58" si="40">IF(E54="","",IF(MONTH(E54+1)&lt;&gt;MONTH(E54),"",E54+1))</f>
        <v>46002</v>
      </c>
      <c r="G54" s="24">
        <f t="shared" si="40"/>
        <v>46003</v>
      </c>
      <c r="H54" s="60">
        <f t="shared" si="40"/>
        <v>46004</v>
      </c>
      <c r="I54" s="35"/>
      <c r="J54" s="37"/>
      <c r="K54" s="44"/>
      <c r="L54" s="35"/>
      <c r="M54" s="17">
        <f>IF(S53="","",IF(MONTH(S53+1)&lt;&gt;MONTH(S53),"",S53+1))</f>
        <v>46180</v>
      </c>
      <c r="N54" s="18">
        <f>IF(M54="","",IF(MONTH(M54+1)&lt;&gt;MONTH(M54),"",M54+1))</f>
        <v>46181</v>
      </c>
      <c r="O54" s="18">
        <f t="shared" ref="O54:P58" si="41">IF(N54="","",IF(MONTH(N54+1)&lt;&gt;MONTH(N54),"",N54+1))</f>
        <v>46182</v>
      </c>
      <c r="P54" s="18">
        <f>IF(O54="","",IF(MONTH(O54+1)&lt;&gt;MONTH(O54),"",O54+1))</f>
        <v>46183</v>
      </c>
      <c r="Q54" s="18">
        <f t="shared" ref="Q54:S58" si="42">IF(P54="","",IF(MONTH(P54+1)&lt;&gt;MONTH(P54),"",P54+1))</f>
        <v>46184</v>
      </c>
      <c r="R54" s="18">
        <f t="shared" si="42"/>
        <v>46185</v>
      </c>
      <c r="S54" s="60">
        <f t="shared" si="42"/>
        <v>46186</v>
      </c>
      <c r="T54" s="35"/>
      <c r="U54" s="38"/>
      <c r="V54" s="39"/>
      <c r="Y54" s="86"/>
    </row>
    <row r="55" spans="2:29" s="12" customFormat="1" ht="30.75" customHeight="1" x14ac:dyDescent="0.2">
      <c r="B55" s="17">
        <f t="shared" ref="B55:B58" si="43">IF(H54="","",IF(MONTH(H54+1)&lt;&gt;MONTH(H54),"",H54+1))</f>
        <v>46005</v>
      </c>
      <c r="C55" s="18">
        <f t="shared" ref="C55:C58" si="44">IF(B55="","",IF(MONTH(B55+1)&lt;&gt;MONTH(B55),"",B55+1))</f>
        <v>46006</v>
      </c>
      <c r="D55" s="18">
        <f t="shared" si="39"/>
        <v>46007</v>
      </c>
      <c r="E55" s="18">
        <f t="shared" si="39"/>
        <v>46008</v>
      </c>
      <c r="F55" s="18">
        <f t="shared" si="40"/>
        <v>46009</v>
      </c>
      <c r="G55" s="24">
        <f t="shared" si="40"/>
        <v>46010</v>
      </c>
      <c r="H55" s="60">
        <f t="shared" si="40"/>
        <v>46011</v>
      </c>
      <c r="I55" s="35"/>
      <c r="J55" s="38"/>
      <c r="K55" s="39"/>
      <c r="L55" s="35"/>
      <c r="M55" s="17">
        <f t="shared" ref="M55:M58" si="45">IF(S54="","",IF(MONTH(S54+1)&lt;&gt;MONTH(S54),"",S54+1))</f>
        <v>46187</v>
      </c>
      <c r="N55" s="18">
        <f t="shared" ref="N55:N58" si="46">IF(M55="","",IF(MONTH(M55+1)&lt;&gt;MONTH(M55),"",M55+1))</f>
        <v>46188</v>
      </c>
      <c r="O55" s="18">
        <f t="shared" si="41"/>
        <v>46189</v>
      </c>
      <c r="P55" s="18">
        <f t="shared" si="41"/>
        <v>46190</v>
      </c>
      <c r="Q55" s="18">
        <f t="shared" si="42"/>
        <v>46191</v>
      </c>
      <c r="R55" s="18">
        <f t="shared" si="42"/>
        <v>46192</v>
      </c>
      <c r="S55" s="60">
        <f t="shared" si="42"/>
        <v>46193</v>
      </c>
      <c r="T55" s="35"/>
      <c r="U55" s="38"/>
      <c r="V55" s="39"/>
      <c r="Y55" s="86"/>
    </row>
    <row r="56" spans="2:29" s="12" customFormat="1" ht="30.75" customHeight="1" x14ac:dyDescent="0.2">
      <c r="B56" s="17">
        <f t="shared" si="43"/>
        <v>46012</v>
      </c>
      <c r="C56" s="22">
        <f t="shared" si="44"/>
        <v>46013</v>
      </c>
      <c r="D56" s="22">
        <f t="shared" si="39"/>
        <v>46014</v>
      </c>
      <c r="E56" s="22">
        <f t="shared" si="39"/>
        <v>46015</v>
      </c>
      <c r="F56" s="22">
        <f t="shared" si="40"/>
        <v>46016</v>
      </c>
      <c r="G56" s="22">
        <f t="shared" si="40"/>
        <v>46017</v>
      </c>
      <c r="H56" s="60">
        <f t="shared" si="40"/>
        <v>46018</v>
      </c>
      <c r="I56" s="35"/>
      <c r="J56" s="38"/>
      <c r="K56" s="39"/>
      <c r="L56" s="35"/>
      <c r="M56" s="17">
        <f t="shared" si="45"/>
        <v>46194</v>
      </c>
      <c r="N56" s="18">
        <f t="shared" si="46"/>
        <v>46195</v>
      </c>
      <c r="O56" s="18">
        <f t="shared" si="41"/>
        <v>46196</v>
      </c>
      <c r="P56" s="18">
        <f t="shared" si="41"/>
        <v>46197</v>
      </c>
      <c r="Q56" s="18">
        <f t="shared" si="42"/>
        <v>46198</v>
      </c>
      <c r="R56" s="18">
        <f t="shared" si="42"/>
        <v>46199</v>
      </c>
      <c r="S56" s="60">
        <f t="shared" si="42"/>
        <v>46200</v>
      </c>
      <c r="T56" s="35"/>
      <c r="U56" s="38"/>
      <c r="V56" s="39"/>
      <c r="Y56" s="86"/>
    </row>
    <row r="57" spans="2:29" s="12" customFormat="1" ht="30.75" customHeight="1" x14ac:dyDescent="0.2">
      <c r="B57" s="17">
        <f t="shared" si="43"/>
        <v>46019</v>
      </c>
      <c r="C57" s="22">
        <f t="shared" si="44"/>
        <v>46020</v>
      </c>
      <c r="D57" s="22">
        <f t="shared" si="39"/>
        <v>46021</v>
      </c>
      <c r="E57" s="22">
        <f t="shared" si="39"/>
        <v>46022</v>
      </c>
      <c r="F57" s="25" t="str">
        <f t="shared" si="40"/>
        <v/>
      </c>
      <c r="G57" s="25" t="str">
        <f t="shared" si="40"/>
        <v/>
      </c>
      <c r="H57" s="60" t="str">
        <f t="shared" si="40"/>
        <v/>
      </c>
      <c r="I57" s="35"/>
      <c r="J57" s="76"/>
      <c r="K57" s="39"/>
      <c r="L57" s="35"/>
      <c r="M57" s="17">
        <f t="shared" si="45"/>
        <v>46201</v>
      </c>
      <c r="N57" s="18">
        <f t="shared" si="46"/>
        <v>46202</v>
      </c>
      <c r="O57" s="18">
        <f t="shared" si="41"/>
        <v>46203</v>
      </c>
      <c r="P57" s="18" t="str">
        <f t="shared" si="41"/>
        <v/>
      </c>
      <c r="Q57" s="18" t="str">
        <f t="shared" si="42"/>
        <v/>
      </c>
      <c r="R57" s="18" t="str">
        <f t="shared" si="42"/>
        <v/>
      </c>
      <c r="S57" s="60" t="str">
        <f t="shared" si="42"/>
        <v/>
      </c>
      <c r="T57" s="35"/>
      <c r="U57" s="38"/>
      <c r="V57" s="39"/>
      <c r="Y57" s="13"/>
    </row>
    <row r="58" spans="2:29" s="12" customFormat="1" ht="30.75" customHeight="1" thickBot="1" x14ac:dyDescent="0.25">
      <c r="B58" s="45" t="str">
        <f t="shared" si="43"/>
        <v/>
      </c>
      <c r="C58" s="46" t="str">
        <f t="shared" si="44"/>
        <v/>
      </c>
      <c r="D58" s="46" t="str">
        <f t="shared" si="39"/>
        <v/>
      </c>
      <c r="E58" s="46" t="str">
        <f t="shared" si="39"/>
        <v/>
      </c>
      <c r="F58" s="46" t="str">
        <f t="shared" si="40"/>
        <v/>
      </c>
      <c r="G58" s="46" t="str">
        <f t="shared" si="40"/>
        <v/>
      </c>
      <c r="H58" s="54" t="str">
        <f t="shared" si="40"/>
        <v/>
      </c>
      <c r="I58" s="47"/>
      <c r="J58" s="77"/>
      <c r="K58" s="49"/>
      <c r="L58" s="35"/>
      <c r="M58" s="45" t="str">
        <f t="shared" si="45"/>
        <v/>
      </c>
      <c r="N58" s="46" t="str">
        <f t="shared" si="46"/>
        <v/>
      </c>
      <c r="O58" s="46" t="str">
        <f t="shared" si="41"/>
        <v/>
      </c>
      <c r="P58" s="46" t="str">
        <f t="shared" si="41"/>
        <v/>
      </c>
      <c r="Q58" s="46" t="str">
        <f t="shared" si="42"/>
        <v/>
      </c>
      <c r="R58" s="46" t="str">
        <f t="shared" si="42"/>
        <v/>
      </c>
      <c r="S58" s="54" t="str">
        <f t="shared" si="42"/>
        <v/>
      </c>
      <c r="T58" s="47"/>
      <c r="U58" s="48"/>
      <c r="V58" s="49"/>
      <c r="Y58" s="13"/>
    </row>
    <row r="59" spans="2:29" s="1" customFormat="1" ht="9" customHeight="1" x14ac:dyDescent="0.2">
      <c r="B59" s="35"/>
      <c r="C59" s="35"/>
      <c r="D59" s="35"/>
      <c r="E59" s="35"/>
      <c r="F59" s="35"/>
      <c r="G59" s="35"/>
      <c r="H59" s="35"/>
      <c r="I59" s="35"/>
      <c r="J59" s="38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</row>
    <row r="60" spans="2:29" s="1" customFormat="1" ht="4.5" customHeight="1" x14ac:dyDescent="0.2">
      <c r="B60" s="35"/>
      <c r="C60" s="35"/>
      <c r="D60" s="35"/>
      <c r="E60" s="35"/>
      <c r="F60" s="35"/>
      <c r="G60" s="35"/>
      <c r="H60" s="35"/>
      <c r="I60" s="35"/>
      <c r="J60" s="38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</row>
    <row r="61" spans="2:29" s="1" customFormat="1" ht="4.5" customHeight="1" x14ac:dyDescent="0.2">
      <c r="B61" s="35"/>
      <c r="C61" s="35"/>
      <c r="D61" s="35"/>
      <c r="E61" s="35"/>
      <c r="F61" s="35"/>
      <c r="G61" s="35"/>
      <c r="H61" s="35"/>
      <c r="I61" s="35"/>
      <c r="J61" s="38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</row>
    <row r="62" spans="2:29" s="1" customFormat="1" ht="15" customHeight="1" x14ac:dyDescent="0.2">
      <c r="B62" s="35"/>
      <c r="C62" s="35"/>
      <c r="D62" s="35"/>
      <c r="E62" s="35"/>
      <c r="F62" s="35"/>
      <c r="G62" s="35"/>
      <c r="H62" s="35"/>
      <c r="I62" s="35"/>
      <c r="J62" s="38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</row>
    <row r="63" spans="2:29" x14ac:dyDescent="0.35">
      <c r="AC63" s="78"/>
    </row>
    <row r="64" spans="2:29" x14ac:dyDescent="0.35">
      <c r="B64" s="90" t="s">
        <v>23</v>
      </c>
      <c r="C64" s="90"/>
      <c r="D64" s="90"/>
      <c r="E64" s="90"/>
      <c r="F64" s="90"/>
      <c r="G64" s="90"/>
      <c r="H64" s="90"/>
      <c r="I64" s="90"/>
      <c r="J64" s="90"/>
      <c r="K64" s="90"/>
      <c r="M64" s="91" t="s">
        <v>24</v>
      </c>
      <c r="N64" s="91"/>
      <c r="O64" s="91"/>
      <c r="P64" s="91"/>
      <c r="Q64" s="91"/>
      <c r="R64" s="91"/>
      <c r="S64" s="91"/>
      <c r="T64" s="91"/>
      <c r="U64" s="91"/>
      <c r="V64" s="91"/>
      <c r="AC64" s="79"/>
    </row>
    <row r="65" spans="2:29" ht="3.95" customHeight="1" x14ac:dyDescent="0.35">
      <c r="AC65" s="79"/>
    </row>
    <row r="66" spans="2:29" ht="25.5" customHeight="1" x14ac:dyDescent="0.5">
      <c r="B66" s="66"/>
      <c r="D66" s="16" t="s">
        <v>25</v>
      </c>
      <c r="M66" s="96">
        <v>45516</v>
      </c>
      <c r="N66" s="96"/>
      <c r="O66" s="16" t="s">
        <v>10</v>
      </c>
      <c r="P66" s="16"/>
      <c r="Q66" s="16"/>
      <c r="R66" s="16"/>
      <c r="S66" s="16"/>
      <c r="T66" s="16"/>
      <c r="U66" s="16"/>
      <c r="V66" s="16"/>
      <c r="AC66" s="79"/>
    </row>
    <row r="67" spans="2:29" ht="6" customHeight="1" x14ac:dyDescent="0.5">
      <c r="D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AC67" s="79"/>
    </row>
    <row r="68" spans="2:29" ht="25.5" customHeight="1" x14ac:dyDescent="0.5">
      <c r="B68" s="67"/>
      <c r="D68" s="16" t="s">
        <v>26</v>
      </c>
      <c r="M68" s="93"/>
      <c r="N68" s="93"/>
      <c r="O68" s="16" t="s">
        <v>27</v>
      </c>
      <c r="P68" s="16"/>
      <c r="Q68" s="16"/>
      <c r="R68" s="16"/>
      <c r="S68" s="16"/>
      <c r="T68" s="16"/>
      <c r="U68" s="16"/>
      <c r="V68" s="16"/>
      <c r="AC68" s="79"/>
    </row>
    <row r="69" spans="2:29" ht="5.0999999999999996" customHeight="1" x14ac:dyDescent="0.5">
      <c r="D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AC69" s="79"/>
    </row>
    <row r="70" spans="2:29" ht="25.5" customHeight="1" x14ac:dyDescent="0.5">
      <c r="B70" s="68"/>
      <c r="D70" s="16" t="s">
        <v>28</v>
      </c>
      <c r="M70" s="92">
        <v>45434</v>
      </c>
      <c r="N70" s="93"/>
      <c r="O70" s="16" t="s">
        <v>29</v>
      </c>
      <c r="P70" s="16"/>
      <c r="Q70" s="16"/>
      <c r="R70" s="16"/>
      <c r="S70" s="16"/>
      <c r="T70" s="16"/>
      <c r="U70" s="16"/>
      <c r="V70" s="16"/>
      <c r="AC70" s="79"/>
    </row>
    <row r="71" spans="2:29" ht="5.0999999999999996" customHeight="1" x14ac:dyDescent="0.5">
      <c r="D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AC71" s="79"/>
    </row>
    <row r="72" spans="2:29" ht="25.5" customHeight="1" x14ac:dyDescent="0.5">
      <c r="B72" s="69"/>
      <c r="D72" s="16" t="s">
        <v>30</v>
      </c>
      <c r="AC72" s="79"/>
    </row>
    <row r="73" spans="2:29" ht="5.0999999999999996" customHeight="1" x14ac:dyDescent="0.5">
      <c r="D73" s="16"/>
      <c r="AC73" s="79"/>
    </row>
    <row r="74" spans="2:29" ht="25.5" customHeight="1" x14ac:dyDescent="0.5">
      <c r="B74" s="70"/>
      <c r="D74" s="16" t="s">
        <v>18</v>
      </c>
      <c r="AC74" s="79"/>
    </row>
    <row r="75" spans="2:29" ht="5.0999999999999996" customHeight="1" x14ac:dyDescent="0.5">
      <c r="D75" s="16"/>
    </row>
    <row r="76" spans="2:29" ht="25.5" customHeight="1" x14ac:dyDescent="0.5">
      <c r="D76" s="16" t="s">
        <v>31</v>
      </c>
    </row>
    <row r="77" spans="2:29" ht="5.0999999999999996" customHeight="1" x14ac:dyDescent="0.5">
      <c r="D77" s="16"/>
    </row>
    <row r="78" spans="2:29" ht="25.5" customHeight="1" x14ac:dyDescent="0.5">
      <c r="D78" s="16" t="s">
        <v>32</v>
      </c>
    </row>
    <row r="85" spans="2:22" s="11" customFormat="1" ht="18" customHeight="1" x14ac:dyDescent="0.2"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</row>
    <row r="90" spans="2:22" ht="13.5" customHeight="1" x14ac:dyDescent="0.35"/>
    <row r="91" spans="2:22" ht="22.5" customHeight="1" x14ac:dyDescent="0.2">
      <c r="B91" s="95" t="s">
        <v>42</v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</row>
  </sheetData>
  <mergeCells count="26">
    <mergeCell ref="B33:K33"/>
    <mergeCell ref="M33:V33"/>
    <mergeCell ref="M70:N70"/>
    <mergeCell ref="B85:V85"/>
    <mergeCell ref="B91:V91"/>
    <mergeCell ref="M66:N66"/>
    <mergeCell ref="M68:N68"/>
    <mergeCell ref="Y51:Y56"/>
    <mergeCell ref="B64:K64"/>
    <mergeCell ref="M64:V64"/>
    <mergeCell ref="Y35:Y39"/>
    <mergeCell ref="Y42:Y46"/>
    <mergeCell ref="B42:K42"/>
    <mergeCell ref="M42:V42"/>
    <mergeCell ref="B51:K51"/>
    <mergeCell ref="M51:V51"/>
    <mergeCell ref="Y26:Y30"/>
    <mergeCell ref="B2:V2"/>
    <mergeCell ref="B4:V4"/>
    <mergeCell ref="B6:K6"/>
    <mergeCell ref="Y18:Y21"/>
    <mergeCell ref="M6:V6"/>
    <mergeCell ref="B15:K15"/>
    <mergeCell ref="M15:V15"/>
    <mergeCell ref="B24:K24"/>
    <mergeCell ref="M24:V24"/>
  </mergeCells>
  <conditionalFormatting sqref="B8:H13 M8:S13 B17:H22 M17:S22 B26:H31 M26:S31 B35:H40 M35:S40 B44:H49 M44:S49 B53:H58 M53:S58">
    <cfRule type="expression" dxfId="1" priority="2" stopIfTrue="1">
      <formula>OR(WEEKDAY(B8,1)=1,WEEKDAY(B8,1)=7)</formula>
    </cfRule>
    <cfRule type="cellIs" dxfId="0" priority="3" stopIfTrue="1" operator="equal">
      <formula>""</formula>
    </cfRule>
  </conditionalFormatting>
  <conditionalFormatting sqref="C14">
    <cfRule type="containsText" priority="1" operator="containsText" text="Vertex42.com">
      <formula>NOT(ISERROR(SEARCH("Vertex42.com",C14)))</formula>
    </cfRule>
  </conditionalFormatting>
  <printOptions horizontalCentered="1"/>
  <pageMargins left="0.25" right="0.25" top="0.5" bottom="0.5" header="0.3" footer="0.3"/>
  <pageSetup scale="31" orientation="portrait" r:id="rId1"/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NTX 25-26</vt:lpstr>
      <vt:lpstr>'NTX 25-26'!Print_Area</vt:lpstr>
      <vt:lpstr>'NTX 25-26'!startday</vt:lpstr>
      <vt:lpstr>'NTX 25-26'!year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Event Calendar Template</dc:title>
  <dc:subject/>
  <dc:creator>Vertex42.com</dc:creator>
  <cp:keywords/>
  <dc:description>(c) 2013-2021 Vertex42 LLC. All Rights Reserved. Free to Print.</dc:description>
  <cp:lastModifiedBy>Amanda Andrade</cp:lastModifiedBy>
  <cp:revision/>
  <dcterms:created xsi:type="dcterms:W3CDTF">2004-08-16T18:44:14Z</dcterms:created>
  <dcterms:modified xsi:type="dcterms:W3CDTF">2025-04-09T14:52:05Z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2013-2021 Vertex42 LLC</vt:lpwstr>
  </property>
  <property fmtid="{D5CDD505-2E9C-101B-9397-08002B2CF9AE}" pid="3" name="Source">
    <vt:lpwstr>https://www.vertex42.com/calendars/school-calendar.html</vt:lpwstr>
  </property>
  <property fmtid="{D5CDD505-2E9C-101B-9397-08002B2CF9AE}" pid="4" name="Version">
    <vt:lpwstr>1.3.2</vt:lpwstr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2024-03-11T17:37:28Z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4a88077f-c7ad-4dca-8f62-8dfdbf8df154</vt:lpwstr>
  </property>
  <property fmtid="{D5CDD505-2E9C-101B-9397-08002B2CF9AE}" pid="10" name="MSIP_Label_defa4170-0d19-0005-0004-bc88714345d2_ActionId">
    <vt:lpwstr>7ac82040-2338-4d3f-bc4c-fcf98d155832</vt:lpwstr>
  </property>
  <property fmtid="{D5CDD505-2E9C-101B-9397-08002B2CF9AE}" pid="11" name="MSIP_Label_defa4170-0d19-0005-0004-bc88714345d2_ContentBits">
    <vt:lpwstr>0</vt:lpwstr>
  </property>
</Properties>
</file>